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98771949968\Downloads\"/>
    </mc:Choice>
  </mc:AlternateContent>
  <xr:revisionPtr revIDLastSave="6" documentId="13_ncr:1_{D80AC692-ACF2-4E2F-AAA8-FE82DC210730}" xr6:coauthVersionLast="47" xr6:coauthVersionMax="47" xr10:uidLastSave="{5DCC337A-E76A-4BF7-A49E-833209B63E2D}"/>
  <bookViews>
    <workbookView xWindow="0" yWindow="0" windowWidth="28800" windowHeight="12225" firstSheet="2" activeTab="2" xr2:uid="{00000000-000D-0000-FFFF-FFFF00000000}"/>
  </bookViews>
  <sheets>
    <sheet name="Instruções" sheetId="1" r:id="rId1"/>
    <sheet name="Conceitos" sheetId="2" r:id="rId2"/>
    <sheet name="Fatores Internos" sheetId="3" r:id="rId3"/>
    <sheet name="Fatores Externos" sheetId="4" r:id="rId4"/>
    <sheet name="Resultado Gráfico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3" l="1"/>
  <c r="G29" i="3"/>
  <c r="G30" i="3"/>
  <c r="E30" i="3" s="1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E46" i="3" s="1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E28" i="3"/>
  <c r="E29" i="3"/>
  <c r="E48" i="3" l="1"/>
  <c r="F48" i="3" s="1"/>
  <c r="E49" i="3"/>
  <c r="F49" i="3" s="1"/>
  <c r="E50" i="3"/>
  <c r="F50" i="3" s="1"/>
  <c r="E51" i="3"/>
  <c r="F51" i="3" s="1"/>
  <c r="E52" i="3"/>
  <c r="F52" i="3" s="1"/>
  <c r="E53" i="3"/>
  <c r="F53" i="3" s="1"/>
  <c r="E54" i="3"/>
  <c r="F54" i="3" s="1"/>
  <c r="E55" i="3"/>
  <c r="F55" i="3" s="1"/>
  <c r="E56" i="3"/>
  <c r="F56" i="3" s="1"/>
  <c r="E57" i="3"/>
  <c r="F57" i="3" s="1"/>
  <c r="E58" i="3"/>
  <c r="F58" i="3" s="1"/>
  <c r="E59" i="3"/>
  <c r="F59" i="3" s="1"/>
  <c r="E60" i="3"/>
  <c r="F60" i="3" s="1"/>
  <c r="E61" i="3"/>
  <c r="F61" i="3" s="1"/>
  <c r="E35" i="3"/>
  <c r="F35" i="3" s="1"/>
  <c r="E36" i="3"/>
  <c r="F36" i="3" s="1"/>
  <c r="E37" i="3"/>
  <c r="F37" i="3" s="1"/>
  <c r="E38" i="3"/>
  <c r="F38" i="3" s="1"/>
  <c r="E39" i="3"/>
  <c r="F39" i="3" s="1"/>
  <c r="E40" i="3"/>
  <c r="F40" i="3" s="1"/>
  <c r="E41" i="3"/>
  <c r="F41" i="3" s="1"/>
  <c r="E42" i="3"/>
  <c r="F42" i="3" s="1"/>
  <c r="E43" i="3"/>
  <c r="F43" i="3" s="1"/>
  <c r="E44" i="3"/>
  <c r="F44" i="3" s="1"/>
  <c r="E45" i="3"/>
  <c r="F45" i="3" s="1"/>
  <c r="F46" i="3"/>
  <c r="F28" i="3"/>
  <c r="F29" i="3"/>
  <c r="F30" i="3"/>
  <c r="E31" i="3"/>
  <c r="F31" i="3" s="1"/>
  <c r="E32" i="3"/>
  <c r="F32" i="3" s="1"/>
  <c r="E33" i="3"/>
  <c r="F33" i="3" s="1"/>
  <c r="E34" i="3"/>
  <c r="F34" i="3" s="1"/>
  <c r="R28" i="4" l="1"/>
  <c r="N28" i="4"/>
  <c r="O28" i="4" s="1"/>
  <c r="R27" i="4"/>
  <c r="N27" i="4"/>
  <c r="O27" i="4" s="1"/>
  <c r="R26" i="4"/>
  <c r="N26" i="4"/>
  <c r="O26" i="4" s="1"/>
  <c r="R25" i="4"/>
  <c r="N25" i="4"/>
  <c r="O25" i="4" s="1"/>
  <c r="R24" i="4"/>
  <c r="N24" i="4"/>
  <c r="O24" i="4" s="1"/>
  <c r="R23" i="4"/>
  <c r="N23" i="4"/>
  <c r="O23" i="4" s="1"/>
  <c r="R22" i="4"/>
  <c r="N22" i="4"/>
  <c r="O22" i="4" s="1"/>
  <c r="R21" i="4"/>
  <c r="N21" i="4"/>
  <c r="O21" i="4" s="1"/>
  <c r="R20" i="4"/>
  <c r="N20" i="4"/>
  <c r="O20" i="4" s="1"/>
  <c r="R19" i="4"/>
  <c r="N19" i="4"/>
  <c r="O19" i="4" s="1"/>
  <c r="R18" i="4"/>
  <c r="N18" i="4"/>
  <c r="O18" i="4" s="1"/>
  <c r="R17" i="4"/>
  <c r="N17" i="4"/>
  <c r="O17" i="4" s="1"/>
  <c r="R16" i="4"/>
  <c r="N16" i="4"/>
  <c r="O16" i="4" s="1"/>
  <c r="AA15" i="4"/>
  <c r="W15" i="4"/>
  <c r="R15" i="4"/>
  <c r="N15" i="4"/>
  <c r="O15" i="4" s="1"/>
  <c r="AA14" i="4"/>
  <c r="W14" i="4"/>
  <c r="R14" i="4"/>
  <c r="N14" i="4"/>
  <c r="O14" i="4" s="1"/>
  <c r="AA13" i="4"/>
  <c r="W13" i="4"/>
  <c r="R13" i="4"/>
  <c r="N13" i="4"/>
  <c r="O13" i="4" s="1"/>
  <c r="AA12" i="4"/>
  <c r="W12" i="4"/>
  <c r="R12" i="4"/>
  <c r="N12" i="4"/>
  <c r="O12" i="4" s="1"/>
  <c r="AA11" i="4"/>
  <c r="W11" i="4"/>
  <c r="R11" i="4"/>
  <c r="AA10" i="4"/>
  <c r="W10" i="4"/>
  <c r="R10" i="4"/>
  <c r="AA9" i="4"/>
  <c r="W9" i="4"/>
  <c r="R9" i="4"/>
  <c r="AA8" i="4"/>
  <c r="W8" i="4"/>
  <c r="R8" i="4"/>
  <c r="AA7" i="4"/>
  <c r="W7" i="4"/>
  <c r="R7" i="4"/>
  <c r="N7" i="4" s="1"/>
  <c r="O7" i="4" s="1"/>
  <c r="R6" i="4"/>
  <c r="R5" i="4"/>
  <c r="N5" i="4" s="1"/>
  <c r="E62" i="3"/>
  <c r="F62" i="3" s="1"/>
  <c r="E47" i="3"/>
  <c r="F47" i="3" s="1"/>
  <c r="G27" i="3"/>
  <c r="E27" i="3" s="1"/>
  <c r="F27" i="3" s="1"/>
  <c r="G26" i="3"/>
  <c r="E26" i="3" s="1"/>
  <c r="F26" i="3" s="1"/>
  <c r="G25" i="3"/>
  <c r="E25" i="3" s="1"/>
  <c r="F25" i="3" s="1"/>
  <c r="G24" i="3"/>
  <c r="E24" i="3" s="1"/>
  <c r="F24" i="3" s="1"/>
  <c r="G23" i="3"/>
  <c r="E23" i="3" s="1"/>
  <c r="F23" i="3" s="1"/>
  <c r="G22" i="3"/>
  <c r="E22" i="3"/>
  <c r="F22" i="3" s="1"/>
  <c r="G21" i="3"/>
  <c r="E21" i="3" s="1"/>
  <c r="F21" i="3" s="1"/>
  <c r="G20" i="3"/>
  <c r="E20" i="3" s="1"/>
  <c r="F20" i="3" s="1"/>
  <c r="G19" i="3"/>
  <c r="E19" i="3" s="1"/>
  <c r="F19" i="3" s="1"/>
  <c r="G18" i="3"/>
  <c r="E18" i="3" s="1"/>
  <c r="F18" i="3" s="1"/>
  <c r="G17" i="3"/>
  <c r="E17" i="3" s="1"/>
  <c r="F17" i="3" s="1"/>
  <c r="P16" i="3"/>
  <c r="G16" i="3"/>
  <c r="E16" i="3" s="1"/>
  <c r="F16" i="3" s="1"/>
  <c r="P15" i="3"/>
  <c r="G15" i="3"/>
  <c r="E15" i="3" s="1"/>
  <c r="F15" i="3" s="1"/>
  <c r="P14" i="3"/>
  <c r="G14" i="3"/>
  <c r="E14" i="3" s="1"/>
  <c r="F14" i="3" s="1"/>
  <c r="P13" i="3"/>
  <c r="G13" i="3"/>
  <c r="E13" i="3" s="1"/>
  <c r="F13" i="3" s="1"/>
  <c r="P12" i="3"/>
  <c r="G12" i="3"/>
  <c r="E12" i="3" s="1"/>
  <c r="F12" i="3" s="1"/>
  <c r="P11" i="3"/>
  <c r="G11" i="3"/>
  <c r="E11" i="3" s="1"/>
  <c r="F11" i="3" s="1"/>
  <c r="P10" i="3"/>
  <c r="G10" i="3"/>
  <c r="E10" i="3" s="1"/>
  <c r="F10" i="3" s="1"/>
  <c r="P9" i="3"/>
  <c r="G9" i="3"/>
  <c r="E9" i="3" s="1"/>
  <c r="F9" i="3" s="1"/>
  <c r="P8" i="3"/>
  <c r="G8" i="3"/>
  <c r="E8" i="3" s="1"/>
  <c r="F8" i="3" s="1"/>
  <c r="G7" i="3"/>
  <c r="E7" i="3" s="1"/>
  <c r="G6" i="3"/>
  <c r="E6" i="3" s="1"/>
  <c r="N10" i="4" l="1"/>
  <c r="O10" i="4" s="1"/>
  <c r="N11" i="4"/>
  <c r="O11" i="4" s="1"/>
  <c r="E63" i="3"/>
  <c r="N8" i="4"/>
  <c r="O8" i="4" s="1"/>
  <c r="N9" i="4"/>
  <c r="O9" i="4" s="1"/>
  <c r="N6" i="4"/>
  <c r="O6" i="4" s="1"/>
  <c r="R6" i="5"/>
  <c r="R4" i="5"/>
  <c r="F7" i="3"/>
  <c r="O5" i="4"/>
  <c r="R7" i="5"/>
  <c r="R5" i="5"/>
  <c r="N29" i="4"/>
  <c r="F6" i="3"/>
</calcChain>
</file>

<file path=xl/sharedStrings.xml><?xml version="1.0" encoding="utf-8"?>
<sst xmlns="http://schemas.openxmlformats.org/spreadsheetml/2006/main" count="257" uniqueCount="123">
  <si>
    <t>Análise SWOT</t>
  </si>
  <si>
    <t>Como a análise SWOT pode ajudar UDESC?</t>
  </si>
  <si>
    <t>A Análise SWOT é uma das ferramentas mais simples e ao mesmo tempo úteis, que as organizações têm ao seu dispor para entender o ambiente em que está inserida e criar a base de informações necessárias para planejar seu futuro, com base em suas forçar e fraquezas.
O termo SWOT é o acrônimo para Strengths, Weaknesses, Opportunities and Threats; que quando traduzimos para o português temos a sigla FOFA, que significa Forças, Fraquezas, Oportunidades e Ameaças.
Além de ser uma ferramenta comumente utilizada no Planejamento Estratégico, também podemos utilizá-la no dia a dia para mapear desafios e oportunidades para cada Instituição de Ensino Superior (IES).</t>
  </si>
  <si>
    <t>Instruções de Uso</t>
  </si>
  <si>
    <t>Na aba "Conceitos" explicamos de forma objetiva o que você precisa saber para começar a utilizar a ferramenta imediatamente;</t>
  </si>
  <si>
    <r>
      <rPr>
        <sz val="10"/>
        <color rgb="FF000000"/>
        <rFont val="Roboto"/>
      </rPr>
      <t xml:space="preserve">Nas abas </t>
    </r>
    <r>
      <rPr>
        <b/>
        <sz val="11"/>
        <color rgb="FF000000"/>
        <rFont val="Calibri"/>
      </rPr>
      <t>"Fatores Internos"</t>
    </r>
    <r>
      <rPr>
        <sz val="11"/>
        <color rgb="FF000000"/>
        <rFont val="Calibri"/>
      </rPr>
      <t xml:space="preserve"> e </t>
    </r>
    <r>
      <rPr>
        <b/>
        <sz val="11"/>
        <color rgb="FF000000"/>
        <rFont val="Calibri"/>
      </rPr>
      <t>"Fatores Externos"</t>
    </r>
    <r>
      <rPr>
        <sz val="11"/>
        <color rgb="FF000000"/>
        <rFont val="Calibri"/>
      </rPr>
      <t xml:space="preserve"> , o Centro irá mapear o seu cenário, preenchendo as 03 colunas iniciais, atribuindo importância e dando peso para cada fator levantado conforme os parâmetros constantes. A planilha irá calcular automaticamente, com base nos critérios levantados, se o ponto mapeado é uma Força ou Fraqueza; Oportunidade ou Ameça;</t>
    </r>
  </si>
  <si>
    <r>
      <t xml:space="preserve">Na aba </t>
    </r>
    <r>
      <rPr>
        <b/>
        <sz val="11"/>
        <rFont val="Calibri"/>
      </rPr>
      <t>"Resultado Gráfico"</t>
    </r>
    <r>
      <rPr>
        <sz val="11"/>
        <color rgb="FF000000"/>
        <rFont val="Calibri"/>
      </rPr>
      <t xml:space="preserve"> você confere uma visão geral da Matriz SWOT com base nas análise Interna, Externa e fatores Positivos e Negativos.</t>
    </r>
  </si>
  <si>
    <t>Conceitos da Análise SWOT</t>
  </si>
  <si>
    <t>A Matriz SWOT avalia a organização olhando para suas forças e fraquezas e também levando em consideração os fatores internos e externos da organização. Este mapeamento pode ser utilizado como apoio para o Planejamento Estratégico da UDESC e também no dia a dia para entender desafios e oportunidades de alavancagem na operação.</t>
  </si>
  <si>
    <t>Fatores Internos</t>
  </si>
  <si>
    <t>Pontos internos da UDESC que a diferenciam das demais IES e estão sobre o locus de controle (podemos atuar na melhoria) da instituição.</t>
  </si>
  <si>
    <t>Fatores Externos</t>
  </si>
  <si>
    <t>Pontos de fora da UDESC (ambiente/mercado/sociedade) que impactam a Instituição</t>
  </si>
  <si>
    <t>(Forças e Fraquezas)</t>
  </si>
  <si>
    <t>(Ameças e Oportunidades)</t>
  </si>
  <si>
    <t>Mapeado todos os pontos internos e externos, realizamos uma análise de corelação entre eles, conforme abaixo:</t>
  </si>
  <si>
    <t>Fatores Positivos</t>
  </si>
  <si>
    <t>Fatores Negativos</t>
  </si>
  <si>
    <t xml:space="preserve">Neste quadrante devemos elencar todas as forças, as vantagens internas da UDESC em relação as outras IES. </t>
  </si>
  <si>
    <t xml:space="preserve">Neste quadrante precisamos levantar quais as principais desvantagens internas da UDESC em relação às demais Instituições de Ensino. É preciso saber quais são as fraquezas da organização que prejudicam de alguma forma a UDESC. </t>
  </si>
  <si>
    <t>Fatores externos</t>
  </si>
  <si>
    <t xml:space="preserve">São as forças externas que influenciam positivamente a instituição, os aspectos com potencial de fazer crescer a vantagem competitiva da UDESC. Por serem externos, não temos como influenciar estes aspectos, mas é importante conhecer cada um deles para que a UDESC possa se preparar para aproveitar estas oportunidades. </t>
  </si>
  <si>
    <t xml:space="preserve">Neste quadrante temos os aspectos negativos e com potencial de comprometer a vantagem competitiva da UDESC. As ameaças devem ser tratadas com bastante cautela, pois podem prejudicar não apenas o planejamento estratégico da UDESC, mas também os resultados. </t>
  </si>
  <si>
    <t>Análise SWOT - Fatores Internos (Forças e Fraquezas)</t>
  </si>
  <si>
    <t>Fator Interno</t>
  </si>
  <si>
    <t>Atendimento</t>
  </si>
  <si>
    <t>Importância</t>
  </si>
  <si>
    <t>Pontuação</t>
  </si>
  <si>
    <t>Análise</t>
  </si>
  <si>
    <t>Células Juntas</t>
  </si>
  <si>
    <t>Parâmetros</t>
  </si>
  <si>
    <t xml:space="preserve">Planejamento institucional
</t>
  </si>
  <si>
    <t>Atende razoavelmente</t>
  </si>
  <si>
    <t>Muito importante</t>
  </si>
  <si>
    <t>Insignificante</t>
  </si>
  <si>
    <t>Não atende</t>
  </si>
  <si>
    <t>Processo de avaliação institucional</t>
  </si>
  <si>
    <t>Importante</t>
  </si>
  <si>
    <t>Critérios</t>
  </si>
  <si>
    <t>Resultado</t>
  </si>
  <si>
    <t xml:space="preserve">Divulgação interna de relatórios de gestão
</t>
  </si>
  <si>
    <t>Atende totalmente</t>
  </si>
  <si>
    <t>Não atende-Insignificante</t>
  </si>
  <si>
    <t>Divulgação interna do processo e dos resultados da avaliação</t>
  </si>
  <si>
    <t>Não atende-Importante</t>
  </si>
  <si>
    <t xml:space="preserve">Conhecer a missão da UDESC 
</t>
  </si>
  <si>
    <t>Não atende-Muito importante</t>
  </si>
  <si>
    <t xml:space="preserve">Conhecer o Plano de Desenvolvimento Institucional - PDI
</t>
  </si>
  <si>
    <t>Atende razoavelmente-Insignificante</t>
  </si>
  <si>
    <t xml:space="preserve">Nível de conhecimento sobre o  Plano Plurianual (PPA), Lei de Diretrizes Orçamentárias (LDO) e Lei Orçamentária Anual (LOA)
</t>
  </si>
  <si>
    <t>Atende razoavelmente-Importante</t>
  </si>
  <si>
    <t xml:space="preserve">Gestão de resíduos
</t>
  </si>
  <si>
    <t>Atende razoavelmente-Muito importante</t>
  </si>
  <si>
    <t>Produção artística e preservação da memória e do patrimônio cultural</t>
  </si>
  <si>
    <t>Atende totalmente-Insignificante</t>
  </si>
  <si>
    <t xml:space="preserve">Qualidade dos meios e canais para comunicação interna?
</t>
  </si>
  <si>
    <t>Atende totalmente-Importante</t>
  </si>
  <si>
    <t xml:space="preserve">Ações proativas, inovadoras e de tomada de decisão?
</t>
  </si>
  <si>
    <t>Atende totalmente-Muito importante</t>
  </si>
  <si>
    <t xml:space="preserve">Promoção de ações de integração entre docentes, técnicos e discentes?
</t>
  </si>
  <si>
    <t xml:space="preserve">Gestão das atividades acadêmicas, administrativas e financeiras?
</t>
  </si>
  <si>
    <t xml:space="preserve">Transparência nas ações de coordenação, planejamento e execução do plano orçamentário?
</t>
  </si>
  <si>
    <t xml:space="preserve">Utilização dos resultados de avaliações para a melhoria dos processos de trabalho e ações de gestão?
</t>
  </si>
  <si>
    <t xml:space="preserve">Capacidade para gerir pessoas, processos e tecnologias?
</t>
  </si>
  <si>
    <t xml:space="preserve">Supervisão de novas edificações, reformas e manutenção do patrimônio imóvel?
</t>
  </si>
  <si>
    <t xml:space="preserve">Agilidade dos órgãos colegiados superiores?
</t>
  </si>
  <si>
    <t xml:space="preserve">Gestão dos processos de aquisição, armazenamento e distribuição de materiais permanentes e de consumo (reitoria e/ou centros)?
</t>
  </si>
  <si>
    <t xml:space="preserve">Investimentos em edificações, reformas e manutenção do patrimônio imóvel (reitoria e/ou centros)?
</t>
  </si>
  <si>
    <t xml:space="preserve">Utilização dos resultados de avaliações para a melhoria da gestão?
</t>
  </si>
  <si>
    <t>Ações proativas, inovadoras e de tomada de decisão?</t>
  </si>
  <si>
    <t xml:space="preserve">Revisão e atualização dos documentos legais e normas regimentais reguladoras?
</t>
  </si>
  <si>
    <t xml:space="preserve">Execução do planejamento institucional?
</t>
  </si>
  <si>
    <t xml:space="preserve">Planos de cargos e salários dos técnicos universitários?
</t>
  </si>
  <si>
    <t xml:space="preserve"> Valorização de habilidades e competências para o exercício de suas atividades?
</t>
  </si>
  <si>
    <t xml:space="preserve"> Política de capacitação profissional?
</t>
  </si>
  <si>
    <t xml:space="preserve"> Ações preventivas e programas voltados à saúde mental no trabalho, prevenção de acidentes e doenças relacionados ao trabalho?</t>
  </si>
  <si>
    <t xml:space="preserve"> Medidas de prevenção relacionado às violências, discriminações e assédios (moral e sexual) no trabalho?
</t>
  </si>
  <si>
    <t xml:space="preserve"> Acesso ao Campus/Centro_x000D_
</t>
  </si>
  <si>
    <t xml:space="preserve"> Acesso de Veículos_x000D_
</t>
  </si>
  <si>
    <t xml:space="preserve"> Acesso de Pedestres (portões, calçadas, etc)_x000D_
</t>
  </si>
  <si>
    <t xml:space="preserve"> Sinalização da Reitoria e/ou do Campus (placas com indicações no Campus, mapa do campus, etc)_x000D_
</t>
  </si>
  <si>
    <t xml:space="preserve"> Facilidade de uso das plataformas de trabalho (Portal da Udesc, SIGA, Sigecom, SGPe)
</t>
  </si>
  <si>
    <t xml:space="preserve"> Iluminação de segurança_x000D_
</t>
  </si>
  <si>
    <t xml:space="preserve"> Espaço Físico_x000D_
</t>
  </si>
  <si>
    <t xml:space="preserve"> Climatização_x000D_
</t>
  </si>
  <si>
    <t xml:space="preserve"> Iluminação_x000D_
</t>
  </si>
  <si>
    <t xml:space="preserve"> Isolamento acústico_x000D_
</t>
  </si>
  <si>
    <t xml:space="preserve"> Quantidade e condição das instalações elétricas_x000D_
</t>
  </si>
  <si>
    <t xml:space="preserve"> Mobiliário - cadeiras, mesas e armários (Ergonomia adequada)_x000D_
</t>
  </si>
  <si>
    <t xml:space="preserve"> Disposição do mobiliário (layout do setor)_x000D_
</t>
  </si>
  <si>
    <t xml:space="preserve"> Recursos disponíveis (computadores, Internet, entre outros)_x000D_
</t>
  </si>
  <si>
    <t xml:space="preserve"> Limpeza, organização e conservação do ambiente_x000D_
</t>
  </si>
  <si>
    <t xml:space="preserve"> Conexão a Internet_x000D_
</t>
  </si>
  <si>
    <t xml:space="preserve"> Disponibilização e atualização de softwares_x000D_
</t>
  </si>
  <si>
    <t>Arquitetura inclusiva (rampas, elevadores, vagas nos estacionamentos, etc.)</t>
  </si>
  <si>
    <t xml:space="preserve">Quantidade de sanitários adaptados_x000D_
</t>
  </si>
  <si>
    <t xml:space="preserve">Mobiliário e equipamentos adaptados_x000D_
</t>
  </si>
  <si>
    <t xml:space="preserve">Auditórios
</t>
  </si>
  <si>
    <t xml:space="preserve"> Lanchonete_x000D_
</t>
  </si>
  <si>
    <t xml:space="preserve"> Número de instalações sanitárias_x000D_
</t>
  </si>
  <si>
    <t xml:space="preserve"> Limpeza, organização e conservação das instalações sanitárias (reposição de papel higiênico, toalhas de papel e sabonete)_x000D_
</t>
  </si>
  <si>
    <t>Análise SWOT - Fatores Externos (Oportunidades e Ameaças)</t>
  </si>
  <si>
    <t>Fator Externo</t>
  </si>
  <si>
    <t>Momento</t>
  </si>
  <si>
    <t xml:space="preserve">Ações de inclusão social e de defesa dos direitos humanos e igualdade étnico-racial
</t>
  </si>
  <si>
    <t>Favorável</t>
  </si>
  <si>
    <t>Desfavorável</t>
  </si>
  <si>
    <t xml:space="preserve">Ações institucionais voltadas para o desenvolvimento econômico e social do Estado de SC
</t>
  </si>
  <si>
    <t>Neutro</t>
  </si>
  <si>
    <t xml:space="preserve">Qualidade dos meios e canais para comunicação com a comunidade (externa)?
</t>
  </si>
  <si>
    <t>Muito Importante</t>
  </si>
  <si>
    <t xml:space="preserve">Promoção do centro na comunidade?
</t>
  </si>
  <si>
    <t xml:space="preserve"> Suficiência da receita proveniente do percentual do recurso do Tesouro para manutenção da Instituição_x000D_
_x000D_
</t>
  </si>
  <si>
    <t xml:space="preserve"> Receitas provenientes de captação de recursos externos_x000D_
</t>
  </si>
  <si>
    <t xml:space="preserve"> Acesso ao Transporte público (pontos de ônibus, vans)_x000D_
</t>
  </si>
  <si>
    <t>Item</t>
  </si>
  <si>
    <t>Total</t>
  </si>
  <si>
    <t>FORÇA</t>
  </si>
  <si>
    <t>OPORTUNIDADE</t>
  </si>
  <si>
    <t>FRAQUEZA</t>
  </si>
  <si>
    <t>AMEAÇA</t>
  </si>
  <si>
    <t>Fonte:</t>
  </si>
  <si>
    <t>Adaptado de Treasy | Planejamento e Controladoria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</si>
</sst>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>
    <font>
      <sz val="11"/>
      <color rgb="FF000000"/>
      <name val="Calibri"/>
    </font>
    <font>
      <sz val="11"/>
      <name val="Calibri"/>
    </font>
    <font>
      <b/>
      <sz val="24"/>
      <color rgb="FF2CA79B"/>
      <name val="Montserrat"/>
    </font>
    <font>
      <b/>
      <sz val="18"/>
      <color rgb="FF2CA79B"/>
      <name val="Montserrat"/>
    </font>
    <font>
      <sz val="11"/>
      <name val="Roboto"/>
    </font>
    <font>
      <b/>
      <sz val="14"/>
      <color rgb="FFFFFFFF"/>
      <name val="Roboto"/>
    </font>
    <font>
      <b/>
      <sz val="14"/>
      <color rgb="FFFFFFFF"/>
      <name val="Montserrat"/>
    </font>
    <font>
      <b/>
      <sz val="11"/>
      <color rgb="FFFFFFFF"/>
      <name val="Montserrat"/>
    </font>
    <font>
      <sz val="10"/>
      <color rgb="FF000000"/>
      <name val="Roboto"/>
    </font>
    <font>
      <sz val="11"/>
      <color rgb="FF000000"/>
      <name val="Roboto"/>
    </font>
    <font>
      <b/>
      <sz val="10"/>
      <color rgb="FFFFFFFF"/>
      <name val="Montserrat"/>
    </font>
    <font>
      <b/>
      <sz val="10"/>
      <color rgb="FF000000"/>
      <name val="Roboto"/>
    </font>
    <font>
      <sz val="12"/>
      <color rgb="FF000000"/>
      <name val="Calibri"/>
    </font>
    <font>
      <b/>
      <sz val="11"/>
      <color rgb="FFFFFFFF"/>
      <name val="Roboto"/>
    </font>
    <font>
      <b/>
      <u/>
      <sz val="11"/>
      <color rgb="FF000000"/>
      <name val="Calibri"/>
    </font>
    <font>
      <b/>
      <sz val="18"/>
      <color rgb="FF000000"/>
      <name val="Roboto"/>
    </font>
    <font>
      <b/>
      <sz val="11"/>
      <color rgb="FF000000"/>
      <name val="Calibri"/>
    </font>
    <font>
      <b/>
      <sz val="11"/>
      <name val="Calibri"/>
    </font>
    <font>
      <b/>
      <sz val="18"/>
      <color theme="4" tint="-0.249977111117893"/>
      <name val="Montserrat"/>
    </font>
    <font>
      <sz val="11"/>
      <color theme="4" tint="-0.249977111117893"/>
      <name val="Calibri"/>
      <family val="2"/>
    </font>
    <font>
      <b/>
      <sz val="24"/>
      <color theme="4" tint="-0.249977111117893"/>
      <name val="Montserrat"/>
    </font>
    <font>
      <sz val="10"/>
      <name val="Calibri"/>
      <family val="2"/>
    </font>
    <font>
      <sz val="10"/>
      <color rgb="FF000000"/>
      <name val="Calibri"/>
      <family val="2"/>
    </font>
    <font>
      <b/>
      <sz val="16"/>
      <color theme="4" tint="-0.249977111117893"/>
      <name val="Montserrat"/>
    </font>
    <font>
      <b/>
      <sz val="18"/>
      <color theme="0"/>
      <name val="Roboto"/>
    </font>
    <font>
      <sz val="11"/>
      <color theme="0"/>
      <name val="Calibri"/>
      <family val="2"/>
    </font>
    <font>
      <b/>
      <sz val="18"/>
      <name val="Roboto"/>
    </font>
    <font>
      <sz val="11"/>
      <name val="Calibri"/>
      <family val="2"/>
    </font>
    <font>
      <sz val="10"/>
      <name val="Arial"/>
      <family val="2"/>
    </font>
    <font>
      <sz val="12"/>
      <color rgb="FF000000"/>
      <name val="Calibri"/>
      <family val="2"/>
    </font>
    <font>
      <b/>
      <sz val="11"/>
      <name val="Montserrat"/>
    </font>
  </fonts>
  <fills count="1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theme="4" tint="0.39997558519241921"/>
        <bgColor rgb="FF2CA79B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rgb="FF93C4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rgb="FFF6B26B"/>
      </patternFill>
    </fill>
    <fill>
      <patternFill patternType="solid">
        <fgColor theme="4" tint="-0.249977111117893"/>
        <bgColor rgb="FFF9CB9C"/>
      </patternFill>
    </fill>
    <fill>
      <patternFill patternType="solid">
        <fgColor theme="4" tint="0.39997558519241921"/>
        <bgColor rgb="FFB6D7A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6E3BC"/>
      </patternFill>
    </fill>
    <fill>
      <patternFill patternType="solid">
        <fgColor theme="0"/>
        <bgColor rgb="FFFBFECE"/>
      </patternFill>
    </fill>
    <fill>
      <patternFill patternType="solid">
        <fgColor theme="0"/>
        <bgColor rgb="FFFABF8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2CA79B"/>
      </patternFill>
    </fill>
    <fill>
      <patternFill patternType="solid">
        <fgColor theme="0"/>
        <bgColor rgb="FFF2F2F2"/>
      </patternFill>
    </fill>
  </fills>
  <borders count="4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dotted">
        <color rgb="FF000000"/>
      </left>
      <right/>
      <top style="dotted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dotted">
        <color rgb="FF000000"/>
      </bottom>
      <diagonal/>
    </border>
    <border>
      <left/>
      <right/>
      <top style="dotted">
        <color rgb="FF000000"/>
      </top>
      <bottom/>
      <diagonal/>
    </border>
    <border>
      <left/>
      <right style="dotted">
        <color rgb="FF000000"/>
      </right>
      <top style="dotted">
        <color rgb="FF000000"/>
      </top>
      <bottom/>
      <diagonal/>
    </border>
    <border>
      <left style="medium">
        <color rgb="FF000000"/>
      </left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FFFFFF"/>
      </left>
      <right/>
      <top/>
      <bottom/>
      <diagonal/>
    </border>
    <border>
      <left style="dotted">
        <color rgb="FF000000"/>
      </left>
      <right/>
      <top/>
      <bottom/>
      <diagonal/>
    </border>
    <border>
      <left/>
      <right style="dotted">
        <color rgb="FF000000"/>
      </right>
      <top/>
      <bottom/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 style="dotted">
        <color rgb="FF000000"/>
      </left>
      <right/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dotted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8" fillId="0" borderId="0"/>
  </cellStyleXfs>
  <cellXfs count="110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1" fillId="2" borderId="6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4" fillId="0" borderId="0" xfId="0" applyFont="1"/>
    <xf numFmtId="0" fontId="9" fillId="0" borderId="20" xfId="0" applyFont="1" applyBorder="1"/>
    <xf numFmtId="0" fontId="16" fillId="3" borderId="26" xfId="0" applyFont="1" applyFill="1" applyBorder="1" applyAlignment="1">
      <alignment horizontal="center"/>
    </xf>
    <xf numFmtId="0" fontId="0" fillId="0" borderId="29" xfId="0" applyBorder="1" applyAlignment="1">
      <alignment horizontal="center"/>
    </xf>
    <xf numFmtId="0" fontId="16" fillId="3" borderId="29" xfId="0" applyFont="1" applyFill="1" applyBorder="1" applyAlignment="1">
      <alignment horizontal="center"/>
    </xf>
    <xf numFmtId="0" fontId="0" fillId="0" borderId="2" xfId="0" applyBorder="1"/>
    <xf numFmtId="0" fontId="0" fillId="0" borderId="27" xfId="0" applyBorder="1"/>
    <xf numFmtId="0" fontId="0" fillId="0" borderId="38" xfId="0" applyBorder="1" applyAlignment="1">
      <alignment horizontal="center"/>
    </xf>
    <xf numFmtId="0" fontId="16" fillId="3" borderId="38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39" xfId="0" applyFont="1" applyBorder="1" applyAlignment="1">
      <alignment horizontal="center" vertical="center"/>
    </xf>
    <xf numFmtId="0" fontId="0" fillId="0" borderId="40" xfId="0" applyBorder="1" applyAlignment="1">
      <alignment horizontal="center"/>
    </xf>
    <xf numFmtId="0" fontId="12" fillId="0" borderId="0" xfId="0" applyFont="1"/>
    <xf numFmtId="0" fontId="0" fillId="0" borderId="26" xfId="0" applyBorder="1" applyAlignment="1">
      <alignment horizontal="center"/>
    </xf>
    <xf numFmtId="0" fontId="1" fillId="0" borderId="0" xfId="0" applyFont="1" applyAlignment="1">
      <alignment horizontal="left"/>
    </xf>
    <xf numFmtId="0" fontId="7" fillId="4" borderId="2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10" fillId="4" borderId="37" xfId="0" applyFont="1" applyFill="1" applyBorder="1" applyAlignment="1">
      <alignment horizontal="center" vertical="center" wrapText="1"/>
    </xf>
    <xf numFmtId="0" fontId="0" fillId="11" borderId="0" xfId="0" applyFill="1"/>
    <xf numFmtId="0" fontId="19" fillId="0" borderId="0" xfId="0" applyFont="1"/>
    <xf numFmtId="0" fontId="12" fillId="3" borderId="3" xfId="0" applyFont="1" applyFill="1" applyBorder="1" applyAlignment="1">
      <alignment horizontal="center"/>
    </xf>
    <xf numFmtId="0" fontId="12" fillId="3" borderId="3" xfId="0" applyFont="1" applyFill="1" applyBorder="1"/>
    <xf numFmtId="0" fontId="7" fillId="4" borderId="3" xfId="0" applyFont="1" applyFill="1" applyBorder="1" applyAlignment="1">
      <alignment vertical="center" wrapText="1"/>
    </xf>
    <xf numFmtId="0" fontId="0" fillId="11" borderId="0" xfId="0" applyFill="1" applyAlignment="1">
      <alignment horizontal="left"/>
    </xf>
    <xf numFmtId="0" fontId="18" fillId="15" borderId="0" xfId="0" applyFont="1" applyFill="1" applyAlignment="1">
      <alignment vertical="center"/>
    </xf>
    <xf numFmtId="0" fontId="19" fillId="11" borderId="0" xfId="0" applyFont="1" applyFill="1"/>
    <xf numFmtId="0" fontId="12" fillId="17" borderId="3" xfId="0" applyFont="1" applyFill="1" applyBorder="1" applyAlignment="1">
      <alignment horizontal="justify" vertical="justify"/>
    </xf>
    <xf numFmtId="0" fontId="30" fillId="16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/>
    </xf>
    <xf numFmtId="0" fontId="26" fillId="10" borderId="24" xfId="0" applyFont="1" applyFill="1" applyBorder="1" applyAlignment="1">
      <alignment horizontal="center"/>
    </xf>
    <xf numFmtId="0" fontId="8" fillId="14" borderId="25" xfId="0" applyFont="1" applyFill="1" applyBorder="1" applyAlignment="1">
      <alignment horizontal="center" vertical="center" wrapText="1"/>
    </xf>
    <xf numFmtId="0" fontId="8" fillId="13" borderId="25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24" fillId="6" borderId="24" xfId="0" applyFont="1" applyFill="1" applyBorder="1" applyAlignment="1">
      <alignment horizontal="center"/>
    </xf>
    <xf numFmtId="0" fontId="15" fillId="8" borderId="24" xfId="0" applyFont="1" applyFill="1" applyBorder="1" applyAlignment="1">
      <alignment horizontal="center" vertical="center" textRotation="90"/>
    </xf>
    <xf numFmtId="0" fontId="24" fillId="9" borderId="24" xfId="0" applyFont="1" applyFill="1" applyBorder="1" applyAlignment="1">
      <alignment horizontal="center" vertical="center" textRotation="90"/>
    </xf>
    <xf numFmtId="0" fontId="8" fillId="12" borderId="25" xfId="0" applyFont="1" applyFill="1" applyBorder="1" applyAlignment="1">
      <alignment horizontal="center" vertical="center" wrapText="1"/>
    </xf>
    <xf numFmtId="0" fontId="10" fillId="4" borderId="13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left"/>
    </xf>
    <xf numFmtId="0" fontId="12" fillId="3" borderId="3" xfId="0" applyFont="1" applyFill="1" applyBorder="1" applyAlignment="1">
      <alignment horizontal="center"/>
    </xf>
    <xf numFmtId="0" fontId="7" fillId="4" borderId="3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/>
    </xf>
    <xf numFmtId="0" fontId="12" fillId="17" borderId="3" xfId="0" applyFont="1" applyFill="1" applyBorder="1" applyAlignment="1">
      <alignment horizontal="left" vertical="justify" wrapText="1"/>
    </xf>
    <xf numFmtId="0" fontId="12" fillId="17" borderId="3" xfId="0" applyFont="1" applyFill="1" applyBorder="1" applyAlignment="1">
      <alignment horizontal="left" vertical="justify"/>
    </xf>
    <xf numFmtId="0" fontId="29" fillId="17" borderId="3" xfId="0" applyFont="1" applyFill="1" applyBorder="1" applyAlignment="1">
      <alignment horizontal="left" vertical="justify"/>
    </xf>
    <xf numFmtId="0" fontId="29" fillId="17" borderId="3" xfId="0" applyFont="1" applyFill="1" applyBorder="1" applyAlignment="1">
      <alignment horizontal="left" vertical="justify" wrapText="1"/>
    </xf>
    <xf numFmtId="0" fontId="28" fillId="11" borderId="42" xfId="1" applyFill="1" applyBorder="1" applyAlignment="1">
      <alignment horizontal="left" vertical="justify" wrapText="1"/>
    </xf>
    <xf numFmtId="0" fontId="28" fillId="11" borderId="41" xfId="1" applyFill="1" applyBorder="1" applyAlignment="1">
      <alignment horizontal="left" vertical="justify" wrapText="1"/>
    </xf>
    <xf numFmtId="0" fontId="12" fillId="3" borderId="3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/>
    <xf numFmtId="0" fontId="1" fillId="0" borderId="8" xfId="0" applyFont="1" applyBorder="1" applyAlignment="1"/>
    <xf numFmtId="0" fontId="19" fillId="0" borderId="0" xfId="0" applyFont="1" applyAlignment="1"/>
    <xf numFmtId="0" fontId="0" fillId="0" borderId="0" xfId="0" applyAlignment="1"/>
    <xf numFmtId="0" fontId="1" fillId="5" borderId="9" xfId="0" applyFont="1" applyFill="1" applyBorder="1" applyAlignment="1"/>
    <xf numFmtId="0" fontId="1" fillId="5" borderId="10" xfId="0" applyFont="1" applyFill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5" borderId="16" xfId="0" applyFont="1" applyFill="1" applyBorder="1" applyAlignment="1"/>
    <xf numFmtId="0" fontId="1" fillId="5" borderId="17" xfId="0" applyFont="1" applyFill="1" applyBorder="1" applyAlignment="1"/>
    <xf numFmtId="0" fontId="1" fillId="5" borderId="18" xfId="0" applyFont="1" applyFill="1" applyBorder="1" applyAlignment="1"/>
    <xf numFmtId="0" fontId="1" fillId="0" borderId="19" xfId="0" applyFont="1" applyBorder="1" applyAlignment="1"/>
    <xf numFmtId="0" fontId="1" fillId="5" borderId="14" xfId="0" applyFont="1" applyFill="1" applyBorder="1" applyAlignment="1"/>
    <xf numFmtId="0" fontId="1" fillId="5" borderId="15" xfId="0" applyFont="1" applyFill="1" applyBorder="1" applyAlignment="1"/>
    <xf numFmtId="0" fontId="1" fillId="0" borderId="17" xfId="0" applyFont="1" applyBorder="1" applyAlignment="1"/>
    <xf numFmtId="0" fontId="1" fillId="0" borderId="18" xfId="0" applyFont="1" applyBorder="1" applyAlignment="1"/>
    <xf numFmtId="0" fontId="25" fillId="7" borderId="21" xfId="0" applyFont="1" applyFill="1" applyBorder="1" applyAlignment="1"/>
    <xf numFmtId="0" fontId="25" fillId="7" borderId="23" xfId="0" applyFont="1" applyFill="1" applyBorder="1" applyAlignment="1"/>
    <xf numFmtId="0" fontId="27" fillId="5" borderId="21" xfId="0" applyFont="1" applyFill="1" applyBorder="1" applyAlignment="1"/>
    <xf numFmtId="0" fontId="27" fillId="5" borderId="23" xfId="0" applyFont="1" applyFill="1" applyBorder="1" applyAlignment="1"/>
    <xf numFmtId="0" fontId="21" fillId="11" borderId="27" xfId="0" applyFont="1" applyFill="1" applyBorder="1" applyAlignment="1"/>
    <xf numFmtId="0" fontId="21" fillId="11" borderId="28" xfId="0" applyFont="1" applyFill="1" applyBorder="1" applyAlignment="1"/>
    <xf numFmtId="0" fontId="1" fillId="5" borderId="30" xfId="0" applyFont="1" applyFill="1" applyBorder="1" applyAlignment="1"/>
    <xf numFmtId="0" fontId="21" fillId="11" borderId="31" xfId="0" applyFont="1" applyFill="1" applyBorder="1" applyAlignment="1"/>
    <xf numFmtId="0" fontId="22" fillId="11" borderId="0" xfId="0" applyFont="1" applyFill="1" applyAlignment="1"/>
    <xf numFmtId="0" fontId="21" fillId="11" borderId="32" xfId="0" applyFont="1" applyFill="1" applyBorder="1" applyAlignment="1"/>
    <xf numFmtId="0" fontId="1" fillId="5" borderId="33" xfId="0" applyFont="1" applyFill="1" applyBorder="1" applyAlignment="1"/>
    <xf numFmtId="0" fontId="21" fillId="11" borderId="34" xfId="0" applyFont="1" applyFill="1" applyBorder="1" applyAlignment="1"/>
    <xf numFmtId="0" fontId="21" fillId="11" borderId="35" xfId="0" applyFont="1" applyFill="1" applyBorder="1" applyAlignment="1"/>
    <xf numFmtId="0" fontId="21" fillId="11" borderId="36" xfId="0" applyFont="1" applyFill="1" applyBorder="1" applyAlignment="1"/>
    <xf numFmtId="0" fontId="25" fillId="7" borderId="30" xfId="0" applyFont="1" applyFill="1" applyBorder="1" applyAlignment="1"/>
    <xf numFmtId="0" fontId="25" fillId="7" borderId="33" xfId="0" applyFont="1" applyFill="1" applyBorder="1" applyAlignment="1"/>
    <xf numFmtId="0" fontId="1" fillId="5" borderId="5" xfId="0" applyFont="1" applyFill="1" applyBorder="1" applyAlignment="1"/>
    <xf numFmtId="0" fontId="1" fillId="5" borderId="7" xfId="0" applyFont="1" applyFill="1" applyBorder="1" applyAlignment="1"/>
    <xf numFmtId="0" fontId="1" fillId="0" borderId="5" xfId="0" applyFont="1" applyBorder="1" applyAlignment="1"/>
    <xf numFmtId="0" fontId="1" fillId="0" borderId="7" xfId="0" applyFont="1" applyBorder="1" applyAlignment="1"/>
  </cellXfs>
  <cellStyles count="2">
    <cellStyle name="Normal" xfId="0" builtinId="0"/>
    <cellStyle name="Normal 2" xfId="1" xr:uid="{776914DA-B385-4B70-9CA5-D240C4B8000B}"/>
  </cellStyles>
  <dxfs count="4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1"/>
  <c:style val="2"/>
  <c:chart>
    <c:title>
      <c:tx>
        <c:rich>
          <a:bodyPr/>
          <a:lstStyle/>
          <a:p>
            <a:pPr lvl="0">
              <a:defRPr b="1" i="0"/>
            </a:pPr>
            <a:r>
              <a:rPr lang="pt-BR"/>
              <a:t>Resultado da Análise SWOT</a:t>
            </a:r>
          </a:p>
        </c:rich>
      </c:tx>
      <c:overlay val="0"/>
    </c:title>
    <c:autoTitleDeleted val="0"/>
    <c:plotArea>
      <c:layout/>
      <c:radarChart>
        <c:radarStyle val="marker"/>
        <c:varyColors val="1"/>
        <c:ser>
          <c:idx val="0"/>
          <c:order val="0"/>
          <c:spPr>
            <a:ln w="19050" cmpd="sng">
              <a:solidFill>
                <a:srgbClr val="4F81BD"/>
              </a:solidFill>
            </a:ln>
          </c:spPr>
          <c:marker>
            <c:symbol val="circle"/>
            <c:size val="10"/>
            <c:spPr>
              <a:solidFill>
                <a:srgbClr val="4F81BD"/>
              </a:solidFill>
              <a:ln cmpd="sng">
                <a:solidFill>
                  <a:srgbClr val="4F81BD"/>
                </a:solidFill>
              </a:ln>
            </c:spPr>
          </c:marker>
          <c:cat>
            <c:strRef>
              <c:f>'Resultado Gráfico'!$Q$4:$Q$7</c:f>
              <c:strCache>
                <c:ptCount val="4"/>
                <c:pt idx="0">
                  <c:v>FORÇA</c:v>
                </c:pt>
                <c:pt idx="1">
                  <c:v>OPORTUNIDADE</c:v>
                </c:pt>
                <c:pt idx="2">
                  <c:v>FRAQUEZA</c:v>
                </c:pt>
                <c:pt idx="3">
                  <c:v>AMEAÇA</c:v>
                </c:pt>
              </c:strCache>
            </c:strRef>
          </c:cat>
          <c:val>
            <c:numRef>
              <c:f>'Resultado Gráfico'!$R$4:$R$7</c:f>
              <c:numCache>
                <c:formatCode>General</c:formatCode>
                <c:ptCount val="4"/>
                <c:pt idx="0">
                  <c:v>273</c:v>
                </c:pt>
                <c:pt idx="1">
                  <c:v>18</c:v>
                </c:pt>
                <c:pt idx="2">
                  <c:v>112</c:v>
                </c:pt>
                <c:pt idx="3">
                  <c:v>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C8-4572-B88C-446D13435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44192"/>
        <c:axId val="49146112"/>
      </c:radarChart>
      <c:catAx>
        <c:axId val="49144192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b="0"/>
            </a:pPr>
            <a:endParaRPr lang="pt-BR"/>
          </a:p>
        </c:txPr>
        <c:crossAx val="49146112"/>
        <c:crosses val="autoZero"/>
        <c:auto val="1"/>
        <c:lblAlgn val="ctr"/>
        <c:lblOffset val="100"/>
        <c:noMultiLvlLbl val="1"/>
      </c:catAx>
      <c:valAx>
        <c:axId val="49146112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  <a:endParaRPr lang="pt-BR"/>
          </a:p>
        </c:txPr>
        <c:crossAx val="49144192"/>
        <c:crosses val="autoZero"/>
        <c:crossBetween val="between"/>
        <c:majorUnit val="20"/>
      </c:valAx>
      <c:spPr>
        <a:solidFill>
          <a:srgbClr val="FFFFFF"/>
        </a:solidFill>
      </c:spPr>
    </c:plotArea>
    <c:plotVisOnly val="1"/>
    <c:dispBlanksAs val="zero"/>
    <c:showDLblsOverMax val="1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190500</xdr:colOff>
      <xdr:row>8</xdr:row>
      <xdr:rowOff>-57150</xdr:rowOff>
    </xdr:from>
    <xdr:ext cx="4705350" cy="3076575"/>
    <xdr:pic>
      <xdr:nvPicPr>
        <xdr:cNvPr id="2" name="image1.png" title="Imagem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190500</xdr:colOff>
      <xdr:row>0</xdr:row>
      <xdr:rowOff>0</xdr:rowOff>
    </xdr:from>
    <xdr:ext cx="10591800" cy="4762500"/>
    <xdr:graphicFrame macro="">
      <xdr:nvGraphicFramePr>
        <xdr:cNvPr id="2" name="Chart 1" title="Gráfic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C18"/>
  <sheetViews>
    <sheetView showGridLines="0" workbookViewId="0">
      <selection activeCell="B19" sqref="B19"/>
    </sheetView>
  </sheetViews>
  <sheetFormatPr defaultColWidth="14.42578125" defaultRowHeight="15" customHeight="1"/>
  <cols>
    <col min="1" max="1" width="5.5703125" customWidth="1"/>
    <col min="2" max="2" width="145" customWidth="1"/>
    <col min="3" max="3" width="5.42578125" customWidth="1"/>
  </cols>
  <sheetData>
    <row r="1" spans="1:3" ht="30">
      <c r="A1" s="1"/>
      <c r="B1" s="4"/>
      <c r="C1" s="1"/>
    </row>
    <row r="2" spans="1:3" ht="30">
      <c r="A2" s="1"/>
      <c r="B2" s="34" t="s">
        <v>0</v>
      </c>
      <c r="C2" s="1"/>
    </row>
    <row r="3" spans="1:3">
      <c r="A3" s="1"/>
      <c r="B3" s="6"/>
      <c r="C3" s="6"/>
    </row>
    <row r="4" spans="1:3" ht="22.5" customHeight="1">
      <c r="A4" s="1"/>
      <c r="B4" s="35" t="s">
        <v>1</v>
      </c>
      <c r="C4" s="6"/>
    </row>
    <row r="5" spans="1:3" ht="43.5" customHeight="1">
      <c r="A5" s="1"/>
      <c r="B5" s="47" t="s">
        <v>2</v>
      </c>
      <c r="C5" s="6"/>
    </row>
    <row r="6" spans="1:3" ht="30" customHeight="1">
      <c r="A6" s="1"/>
      <c r="B6" s="74"/>
      <c r="C6" s="6"/>
    </row>
    <row r="7" spans="1:3" ht="22.5" customHeight="1">
      <c r="A7" s="1"/>
      <c r="B7" s="74"/>
      <c r="C7" s="6"/>
    </row>
    <row r="8" spans="1:3" ht="16.5" customHeight="1">
      <c r="A8" s="1"/>
      <c r="B8" s="75"/>
      <c r="C8" s="6"/>
    </row>
    <row r="9" spans="1:3" ht="18" customHeight="1">
      <c r="A9" s="1"/>
      <c r="B9" s="7"/>
      <c r="C9" s="6"/>
    </row>
    <row r="10" spans="1:3" ht="18" customHeight="1">
      <c r="A10" s="1"/>
      <c r="B10" s="35" t="s">
        <v>3</v>
      </c>
      <c r="C10" s="6"/>
    </row>
    <row r="11" spans="1:3" ht="18" customHeight="1">
      <c r="A11" s="1"/>
      <c r="B11" s="11"/>
      <c r="C11" s="6"/>
    </row>
    <row r="12" spans="1:3">
      <c r="A12" s="1"/>
      <c r="B12" s="12" t="s">
        <v>4</v>
      </c>
      <c r="C12" s="6"/>
    </row>
    <row r="13" spans="1:3">
      <c r="A13" s="1"/>
      <c r="B13" s="13"/>
      <c r="C13" s="6"/>
    </row>
    <row r="14" spans="1:3" ht="44.25" customHeight="1">
      <c r="A14" s="1"/>
      <c r="B14" s="8" t="s">
        <v>5</v>
      </c>
      <c r="C14" s="6"/>
    </row>
    <row r="15" spans="1:3">
      <c r="A15" s="1"/>
      <c r="B15" s="8"/>
      <c r="C15" s="6"/>
    </row>
    <row r="16" spans="1:3">
      <c r="A16" s="1"/>
      <c r="B16" s="8" t="s">
        <v>6</v>
      </c>
      <c r="C16" s="6"/>
    </row>
    <row r="17" spans="1:3" ht="18" customHeight="1">
      <c r="A17" s="1"/>
      <c r="B17" s="14"/>
      <c r="C17" s="6"/>
    </row>
    <row r="18" spans="1:3" ht="18" customHeight="1">
      <c r="A18" s="1"/>
      <c r="B18" s="7"/>
      <c r="C18" s="6"/>
    </row>
  </sheetData>
  <mergeCells count="1">
    <mergeCell ref="B5:B8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V48"/>
  <sheetViews>
    <sheetView showGridLines="0" topLeftCell="A30" workbookViewId="0">
      <selection activeCell="F34" sqref="F34:K40"/>
    </sheetView>
  </sheetViews>
  <sheetFormatPr defaultColWidth="14.42578125" defaultRowHeight="15" customHeight="1"/>
  <cols>
    <col min="1" max="1" width="1.85546875" customWidth="1"/>
    <col min="2" max="4" width="9.140625" customWidth="1"/>
    <col min="5" max="5" width="5.7109375" customWidth="1"/>
    <col min="6" max="11" width="9.140625" customWidth="1"/>
    <col min="12" max="12" width="3.85546875" customWidth="1"/>
    <col min="13" max="23" width="9.140625" customWidth="1"/>
  </cols>
  <sheetData>
    <row r="1" spans="2:20" ht="15" customHeight="1">
      <c r="B1" s="3"/>
    </row>
    <row r="2" spans="2:20" ht="23.25">
      <c r="C2" s="5"/>
      <c r="D2" s="5"/>
      <c r="E2" s="5"/>
      <c r="F2" s="49" t="s">
        <v>7</v>
      </c>
      <c r="G2" s="76"/>
      <c r="H2" s="76"/>
      <c r="I2" s="76"/>
      <c r="J2" s="76"/>
      <c r="K2" s="76"/>
      <c r="L2" s="76"/>
      <c r="M2" s="76"/>
      <c r="N2" s="76"/>
      <c r="O2" s="76"/>
      <c r="P2" s="76"/>
      <c r="Q2" s="5"/>
      <c r="R2" s="5"/>
      <c r="S2" s="5"/>
      <c r="T2" s="5"/>
    </row>
    <row r="3" spans="2:20" ht="15" customHeight="1">
      <c r="B3" s="3"/>
    </row>
    <row r="4" spans="2:20" ht="15" customHeight="1">
      <c r="B4" s="3"/>
      <c r="F4" s="48" t="s">
        <v>8</v>
      </c>
      <c r="G4" s="77"/>
      <c r="H4" s="77"/>
      <c r="I4" s="77"/>
      <c r="J4" s="77"/>
      <c r="K4" s="77"/>
      <c r="L4" s="77"/>
      <c r="M4" s="77"/>
      <c r="N4" s="77"/>
      <c r="O4" s="77"/>
      <c r="P4" s="77"/>
    </row>
    <row r="5" spans="2:20" ht="15" customHeight="1">
      <c r="B5" s="3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</row>
    <row r="6" spans="2:20" ht="15" customHeight="1">
      <c r="B6" s="3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</row>
    <row r="7" spans="2:20" ht="15" customHeight="1">
      <c r="B7" s="3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</row>
    <row r="8" spans="2:20" ht="15" customHeight="1">
      <c r="B8" s="3"/>
    </row>
    <row r="9" spans="2:20" ht="15" customHeight="1">
      <c r="B9" s="3"/>
    </row>
    <row r="10" spans="2:20" ht="15" customHeight="1">
      <c r="B10" s="3"/>
    </row>
    <row r="11" spans="2:20" ht="15" customHeight="1">
      <c r="B11" s="3"/>
    </row>
    <row r="12" spans="2:20" ht="15" customHeight="1">
      <c r="B12" s="3"/>
    </row>
    <row r="13" spans="2:20" ht="15" customHeight="1">
      <c r="B13" s="3"/>
    </row>
    <row r="14" spans="2:20" ht="15" customHeight="1">
      <c r="B14" s="3"/>
    </row>
    <row r="15" spans="2:20" ht="15" customHeight="1">
      <c r="B15" s="3"/>
    </row>
    <row r="16" spans="2:20" ht="15" customHeight="1">
      <c r="B16" s="3"/>
    </row>
    <row r="17" spans="2:22" ht="15" customHeight="1">
      <c r="B17" s="3"/>
    </row>
    <row r="18" spans="2:22" ht="15" customHeight="1">
      <c r="B18" s="3"/>
    </row>
    <row r="19" spans="2:22" ht="15" customHeight="1">
      <c r="B19" s="3"/>
    </row>
    <row r="20" spans="2:22" ht="15" customHeight="1">
      <c r="B20" s="3"/>
    </row>
    <row r="21" spans="2:22" ht="15" customHeight="1">
      <c r="B21" s="3"/>
    </row>
    <row r="22" spans="2:22" ht="15" customHeight="1">
      <c r="B22" s="3"/>
    </row>
    <row r="23" spans="2:22" ht="15" customHeight="1">
      <c r="B23" s="3"/>
    </row>
    <row r="24" spans="2:22" ht="15" customHeight="1">
      <c r="B24" s="3"/>
    </row>
    <row r="27" spans="2:22" ht="15" customHeight="1">
      <c r="B27" s="50" t="s">
        <v>9</v>
      </c>
      <c r="C27" s="78"/>
      <c r="D27" s="79"/>
      <c r="E27" s="55" t="s">
        <v>10</v>
      </c>
      <c r="F27" s="80"/>
      <c r="G27" s="80"/>
      <c r="H27" s="80"/>
      <c r="I27" s="80"/>
      <c r="J27" s="80"/>
      <c r="K27" s="81"/>
      <c r="M27" s="50" t="s">
        <v>11</v>
      </c>
      <c r="N27" s="78"/>
      <c r="O27" s="79"/>
      <c r="P27" s="55" t="s">
        <v>12</v>
      </c>
      <c r="Q27" s="80"/>
      <c r="R27" s="80"/>
      <c r="S27" s="80"/>
      <c r="T27" s="80"/>
      <c r="U27" s="80"/>
      <c r="V27" s="81"/>
    </row>
    <row r="28" spans="2:22" ht="15" customHeight="1">
      <c r="B28" s="82"/>
      <c r="C28" s="83"/>
      <c r="D28" s="84"/>
      <c r="E28" s="77"/>
      <c r="F28" s="77"/>
      <c r="G28" s="77"/>
      <c r="H28" s="77"/>
      <c r="I28" s="77"/>
      <c r="J28" s="77"/>
      <c r="K28" s="85"/>
      <c r="M28" s="82"/>
      <c r="N28" s="83"/>
      <c r="O28" s="84"/>
      <c r="P28" s="77"/>
      <c r="Q28" s="77"/>
      <c r="R28" s="77"/>
      <c r="S28" s="77"/>
      <c r="T28" s="77"/>
      <c r="U28" s="77"/>
      <c r="V28" s="85"/>
    </row>
    <row r="29" spans="2:22" ht="15" customHeight="1">
      <c r="B29" s="51" t="s">
        <v>13</v>
      </c>
      <c r="C29" s="86"/>
      <c r="D29" s="87"/>
      <c r="E29" s="88"/>
      <c r="F29" s="88"/>
      <c r="G29" s="88"/>
      <c r="H29" s="88"/>
      <c r="I29" s="88"/>
      <c r="J29" s="88"/>
      <c r="K29" s="89"/>
      <c r="M29" s="51" t="s">
        <v>14</v>
      </c>
      <c r="N29" s="86"/>
      <c r="O29" s="87"/>
      <c r="P29" s="88"/>
      <c r="Q29" s="88"/>
      <c r="R29" s="88"/>
      <c r="S29" s="88"/>
      <c r="T29" s="88"/>
      <c r="U29" s="88"/>
      <c r="V29" s="89"/>
    </row>
    <row r="31" spans="2:22" ht="15" customHeight="1">
      <c r="C31" s="48" t="s">
        <v>15</v>
      </c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17"/>
      <c r="T31" s="17"/>
      <c r="U31" s="17"/>
    </row>
    <row r="32" spans="2:22">
      <c r="D32" s="18"/>
      <c r="E32" s="18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2"/>
    </row>
    <row r="33" spans="4:18" ht="23.25">
      <c r="D33" s="18"/>
      <c r="E33" s="18"/>
      <c r="F33" s="56" t="s">
        <v>16</v>
      </c>
      <c r="G33" s="90"/>
      <c r="H33" s="90"/>
      <c r="I33" s="90"/>
      <c r="J33" s="90"/>
      <c r="K33" s="91"/>
      <c r="L33" s="52" t="s">
        <v>17</v>
      </c>
      <c r="M33" s="92"/>
      <c r="N33" s="92"/>
      <c r="O33" s="92"/>
      <c r="P33" s="92"/>
      <c r="Q33" s="93"/>
      <c r="R33" s="2"/>
    </row>
    <row r="34" spans="4:18" ht="28.5" customHeight="1">
      <c r="D34" s="77"/>
      <c r="E34" s="57" t="s">
        <v>9</v>
      </c>
      <c r="F34" s="59" t="s">
        <v>18</v>
      </c>
      <c r="G34" s="94"/>
      <c r="H34" s="94"/>
      <c r="I34" s="94"/>
      <c r="J34" s="94"/>
      <c r="K34" s="95"/>
      <c r="L34" s="54" t="s">
        <v>19</v>
      </c>
      <c r="M34" s="94"/>
      <c r="N34" s="94"/>
      <c r="O34" s="94"/>
      <c r="P34" s="94"/>
      <c r="Q34" s="95"/>
      <c r="R34" s="2"/>
    </row>
    <row r="35" spans="4:18" ht="28.5" customHeight="1">
      <c r="D35" s="77"/>
      <c r="E35" s="96"/>
      <c r="F35" s="97"/>
      <c r="G35" s="98"/>
      <c r="H35" s="98"/>
      <c r="I35" s="98"/>
      <c r="J35" s="98"/>
      <c r="K35" s="99"/>
      <c r="L35" s="97"/>
      <c r="M35" s="98"/>
      <c r="N35" s="98"/>
      <c r="O35" s="98"/>
      <c r="P35" s="98"/>
      <c r="Q35" s="99"/>
      <c r="R35" s="2"/>
    </row>
    <row r="36" spans="4:18" ht="28.5" customHeight="1">
      <c r="D36" s="77"/>
      <c r="E36" s="96"/>
      <c r="F36" s="97"/>
      <c r="G36" s="98"/>
      <c r="H36" s="98"/>
      <c r="I36" s="98"/>
      <c r="J36" s="98"/>
      <c r="K36" s="99"/>
      <c r="L36" s="97"/>
      <c r="M36" s="98"/>
      <c r="N36" s="98"/>
      <c r="O36" s="98"/>
      <c r="P36" s="98"/>
      <c r="Q36" s="99"/>
    </row>
    <row r="37" spans="4:18" ht="28.5" customHeight="1">
      <c r="D37" s="77"/>
      <c r="E37" s="96"/>
      <c r="F37" s="97"/>
      <c r="G37" s="98"/>
      <c r="H37" s="98"/>
      <c r="I37" s="98"/>
      <c r="J37" s="98"/>
      <c r="K37" s="99"/>
      <c r="L37" s="97"/>
      <c r="M37" s="98"/>
      <c r="N37" s="98"/>
      <c r="O37" s="98"/>
      <c r="P37" s="98"/>
      <c r="Q37" s="99"/>
    </row>
    <row r="38" spans="4:18" ht="28.5" customHeight="1">
      <c r="D38" s="77"/>
      <c r="E38" s="96"/>
      <c r="F38" s="97"/>
      <c r="G38" s="98"/>
      <c r="H38" s="98"/>
      <c r="I38" s="98"/>
      <c r="J38" s="98"/>
      <c r="K38" s="99"/>
      <c r="L38" s="97"/>
      <c r="M38" s="98"/>
      <c r="N38" s="98"/>
      <c r="O38" s="98"/>
      <c r="P38" s="98"/>
      <c r="Q38" s="99"/>
    </row>
    <row r="39" spans="4:18" ht="28.5" customHeight="1">
      <c r="D39" s="77"/>
      <c r="E39" s="96"/>
      <c r="F39" s="97"/>
      <c r="G39" s="98"/>
      <c r="H39" s="98"/>
      <c r="I39" s="98"/>
      <c r="J39" s="98"/>
      <c r="K39" s="99"/>
      <c r="L39" s="97"/>
      <c r="M39" s="98"/>
      <c r="N39" s="98"/>
      <c r="O39" s="98"/>
      <c r="P39" s="98"/>
      <c r="Q39" s="99"/>
    </row>
    <row r="40" spans="4:18" ht="28.5" customHeight="1">
      <c r="D40" s="77"/>
      <c r="E40" s="100"/>
      <c r="F40" s="101"/>
      <c r="G40" s="102"/>
      <c r="H40" s="102"/>
      <c r="I40" s="102"/>
      <c r="J40" s="102"/>
      <c r="K40" s="103"/>
      <c r="L40" s="101"/>
      <c r="M40" s="102"/>
      <c r="N40" s="102"/>
      <c r="O40" s="102"/>
      <c r="P40" s="102"/>
      <c r="Q40" s="103"/>
    </row>
    <row r="41" spans="4:18" ht="28.5" customHeight="1">
      <c r="D41" s="77"/>
      <c r="E41" s="58" t="s">
        <v>20</v>
      </c>
      <c r="F41" s="54" t="s">
        <v>21</v>
      </c>
      <c r="G41" s="94"/>
      <c r="H41" s="94"/>
      <c r="I41" s="94"/>
      <c r="J41" s="94"/>
      <c r="K41" s="95"/>
      <c r="L41" s="53" t="s">
        <v>22</v>
      </c>
      <c r="M41" s="94"/>
      <c r="N41" s="94"/>
      <c r="O41" s="94"/>
      <c r="P41" s="94"/>
      <c r="Q41" s="95"/>
    </row>
    <row r="42" spans="4:18" ht="28.5" customHeight="1">
      <c r="D42" s="77"/>
      <c r="E42" s="104"/>
      <c r="F42" s="97"/>
      <c r="G42" s="98"/>
      <c r="H42" s="98"/>
      <c r="I42" s="98"/>
      <c r="J42" s="98"/>
      <c r="K42" s="99"/>
      <c r="L42" s="97"/>
      <c r="M42" s="98"/>
      <c r="N42" s="98"/>
      <c r="O42" s="98"/>
      <c r="P42" s="98"/>
      <c r="Q42" s="99"/>
    </row>
    <row r="43" spans="4:18" ht="28.5" customHeight="1">
      <c r="D43" s="77"/>
      <c r="E43" s="104"/>
      <c r="F43" s="97"/>
      <c r="G43" s="98"/>
      <c r="H43" s="98"/>
      <c r="I43" s="98"/>
      <c r="J43" s="98"/>
      <c r="K43" s="99"/>
      <c r="L43" s="97"/>
      <c r="M43" s="98"/>
      <c r="N43" s="98"/>
      <c r="O43" s="98"/>
      <c r="P43" s="98"/>
      <c r="Q43" s="99"/>
    </row>
    <row r="44" spans="4:18" ht="28.5" customHeight="1">
      <c r="D44" s="77"/>
      <c r="E44" s="104"/>
      <c r="F44" s="97"/>
      <c r="G44" s="98"/>
      <c r="H44" s="98"/>
      <c r="I44" s="98"/>
      <c r="J44" s="98"/>
      <c r="K44" s="99"/>
      <c r="L44" s="97"/>
      <c r="M44" s="98"/>
      <c r="N44" s="98"/>
      <c r="O44" s="98"/>
      <c r="P44" s="98"/>
      <c r="Q44" s="99"/>
    </row>
    <row r="45" spans="4:18" ht="28.5" customHeight="1">
      <c r="D45" s="77"/>
      <c r="E45" s="104"/>
      <c r="F45" s="97"/>
      <c r="G45" s="98"/>
      <c r="H45" s="98"/>
      <c r="I45" s="98"/>
      <c r="J45" s="98"/>
      <c r="K45" s="99"/>
      <c r="L45" s="97"/>
      <c r="M45" s="98"/>
      <c r="N45" s="98"/>
      <c r="O45" s="98"/>
      <c r="P45" s="98"/>
      <c r="Q45" s="99"/>
    </row>
    <row r="46" spans="4:18" ht="28.5" customHeight="1">
      <c r="D46" s="77"/>
      <c r="E46" s="104"/>
      <c r="F46" s="97"/>
      <c r="G46" s="98"/>
      <c r="H46" s="98"/>
      <c r="I46" s="98"/>
      <c r="J46" s="98"/>
      <c r="K46" s="99"/>
      <c r="L46" s="97"/>
      <c r="M46" s="98"/>
      <c r="N46" s="98"/>
      <c r="O46" s="98"/>
      <c r="P46" s="98"/>
      <c r="Q46" s="99"/>
    </row>
    <row r="47" spans="4:18" ht="28.5" customHeight="1">
      <c r="D47" s="77"/>
      <c r="E47" s="105"/>
      <c r="F47" s="101"/>
      <c r="G47" s="102"/>
      <c r="H47" s="102"/>
      <c r="I47" s="102"/>
      <c r="J47" s="102"/>
      <c r="K47" s="103"/>
      <c r="L47" s="101"/>
      <c r="M47" s="102"/>
      <c r="N47" s="102"/>
      <c r="O47" s="102"/>
      <c r="P47" s="102"/>
      <c r="Q47" s="103"/>
    </row>
    <row r="48" spans="4:18" ht="15" customHeight="1">
      <c r="L48" s="23"/>
      <c r="M48" s="23"/>
      <c r="N48" s="23"/>
      <c r="O48" s="23"/>
      <c r="P48" s="23"/>
      <c r="Q48" s="23"/>
    </row>
  </sheetData>
  <mergeCells count="19">
    <mergeCell ref="D34:D47"/>
    <mergeCell ref="E34:E40"/>
    <mergeCell ref="E41:E47"/>
    <mergeCell ref="F41:K47"/>
    <mergeCell ref="F34:K40"/>
    <mergeCell ref="L41:Q47"/>
    <mergeCell ref="L34:Q40"/>
    <mergeCell ref="E27:K29"/>
    <mergeCell ref="M29:O29"/>
    <mergeCell ref="M27:O28"/>
    <mergeCell ref="P27:V29"/>
    <mergeCell ref="F32:Q32"/>
    <mergeCell ref="F33:K33"/>
    <mergeCell ref="F4:P7"/>
    <mergeCell ref="F2:P2"/>
    <mergeCell ref="B27:D28"/>
    <mergeCell ref="B29:D29"/>
    <mergeCell ref="L33:Q33"/>
    <mergeCell ref="C31:R31"/>
  </mergeCells>
  <pageMargins left="0.511811024" right="0.511811024" top="0.78740157499999996" bottom="0.78740157499999996" header="0" footer="0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66"/>
  <sheetViews>
    <sheetView showGridLines="0" tabSelected="1" workbookViewId="0">
      <selection activeCell="E63" sqref="E63"/>
    </sheetView>
  </sheetViews>
  <sheetFormatPr defaultColWidth="14.42578125" defaultRowHeight="15" customHeight="1"/>
  <cols>
    <col min="1" max="1" width="5.5703125" customWidth="1"/>
    <col min="2" max="2" width="82.7109375" style="37" customWidth="1"/>
    <col min="3" max="3" width="21.5703125" customWidth="1"/>
    <col min="4" max="4" width="21.85546875" customWidth="1"/>
    <col min="5" max="5" width="16.5703125" customWidth="1"/>
    <col min="6" max="6" width="16.140625" customWidth="1"/>
    <col min="7" max="7" width="38.7109375" hidden="1" customWidth="1"/>
    <col min="8" max="8" width="16.85546875" hidden="1" customWidth="1"/>
    <col min="9" max="9" width="21.7109375" hidden="1" customWidth="1"/>
    <col min="10" max="10" width="22.140625" customWidth="1"/>
    <col min="11" max="11" width="16.85546875" customWidth="1"/>
    <col min="12" max="12" width="38.7109375" customWidth="1"/>
    <col min="13" max="13" width="4.42578125" customWidth="1"/>
    <col min="14" max="14" width="13.28515625" customWidth="1"/>
    <col min="15" max="15" width="4.42578125" customWidth="1"/>
    <col min="16" max="16" width="12.28515625" customWidth="1"/>
  </cols>
  <sheetData>
    <row r="1" spans="1:16">
      <c r="A1" s="2"/>
      <c r="B1" s="4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ht="15" customHeight="1">
      <c r="A2" s="2"/>
      <c r="B2" s="43" t="s">
        <v>23</v>
      </c>
      <c r="C2" s="38"/>
      <c r="D2" s="38"/>
      <c r="E2" s="38"/>
      <c r="F2" s="38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>
      <c r="A3" s="2"/>
      <c r="B3" s="44"/>
      <c r="C3" s="38"/>
      <c r="D3" s="38"/>
      <c r="E3" s="38"/>
      <c r="F3" s="38"/>
      <c r="G3" s="2"/>
      <c r="H3" s="2"/>
      <c r="I3" s="2"/>
      <c r="J3" s="2"/>
      <c r="K3" s="2"/>
      <c r="L3" s="2"/>
      <c r="M3" s="2"/>
      <c r="N3" s="2"/>
      <c r="O3" s="2"/>
      <c r="P3" s="2"/>
    </row>
    <row r="4" spans="1:16" ht="15.75" thickBot="1">
      <c r="A4" s="2"/>
      <c r="B4" s="4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16" ht="15.75" customHeight="1" thickBot="1">
      <c r="A5" s="2"/>
      <c r="B5" s="46" t="s">
        <v>24</v>
      </c>
      <c r="C5" s="41" t="s">
        <v>25</v>
      </c>
      <c r="D5" s="41" t="s">
        <v>26</v>
      </c>
      <c r="E5" s="32" t="s">
        <v>27</v>
      </c>
      <c r="F5" s="32" t="s">
        <v>28</v>
      </c>
      <c r="G5" s="9" t="s">
        <v>29</v>
      </c>
      <c r="H5" s="10"/>
      <c r="I5" s="10"/>
      <c r="K5" s="2"/>
      <c r="L5" s="60" t="s">
        <v>30</v>
      </c>
      <c r="M5" s="86"/>
      <c r="N5" s="86"/>
      <c r="O5" s="86"/>
      <c r="P5" s="87"/>
    </row>
    <row r="6" spans="1:16" ht="30" customHeight="1" thickBot="1">
      <c r="A6" s="2"/>
      <c r="B6" s="65" t="s">
        <v>31</v>
      </c>
      <c r="C6" s="40" t="s">
        <v>32</v>
      </c>
      <c r="D6" s="40" t="s">
        <v>33</v>
      </c>
      <c r="E6" s="15">
        <f>IF(OR(C6="",D6=""),"-",VLOOKUP(G6,$L$8:$N$16,3,FALSE))</f>
        <v>5</v>
      </c>
      <c r="F6" s="16" t="str">
        <f t="shared" ref="F6:F62" si="0">IF(E6="-","-",IF(E6&lt;0,"FRAQUEZA",IF(E6=0,"NEUTRO","FORÇA")))</f>
        <v>FORÇA</v>
      </c>
      <c r="G6" s="9" t="str">
        <f>CONCATENATE(C6,"-",D6)</f>
        <v>Atende razoavelmente-Muito importante</v>
      </c>
      <c r="H6" s="10" t="s">
        <v>34</v>
      </c>
      <c r="I6" s="10" t="s">
        <v>35</v>
      </c>
      <c r="J6" s="2"/>
      <c r="K6" s="2"/>
      <c r="L6" s="2"/>
      <c r="M6" s="2"/>
      <c r="N6" s="2"/>
      <c r="O6" s="2"/>
      <c r="P6" s="2"/>
    </row>
    <row r="7" spans="1:16" ht="30" customHeight="1">
      <c r="A7" s="2"/>
      <c r="B7" s="66" t="s">
        <v>36</v>
      </c>
      <c r="C7" s="40" t="s">
        <v>32</v>
      </c>
      <c r="D7" s="40" t="s">
        <v>33</v>
      </c>
      <c r="E7" s="15">
        <f>IF(OR(C7="",D7=""),"-",VLOOKUP(G7,$L$8:$N$16,3,FALSE))</f>
        <v>5</v>
      </c>
      <c r="F7" s="16" t="str">
        <f t="shared" si="0"/>
        <v>FORÇA</v>
      </c>
      <c r="G7" s="9" t="str">
        <f>CONCATENATE(C7,"-",D7)</f>
        <v>Atende razoavelmente-Muito importante</v>
      </c>
      <c r="H7" s="10" t="s">
        <v>37</v>
      </c>
      <c r="I7" s="10" t="s">
        <v>32</v>
      </c>
      <c r="J7" s="2"/>
      <c r="K7" s="2"/>
      <c r="L7" s="33" t="s">
        <v>38</v>
      </c>
      <c r="M7" s="2"/>
      <c r="N7" s="33" t="s">
        <v>27</v>
      </c>
      <c r="O7" s="2"/>
      <c r="P7" s="33" t="s">
        <v>39</v>
      </c>
    </row>
    <row r="8" spans="1:16" ht="30" customHeight="1">
      <c r="A8" s="2"/>
      <c r="B8" s="66" t="s">
        <v>40</v>
      </c>
      <c r="C8" s="40" t="s">
        <v>35</v>
      </c>
      <c r="D8" s="40" t="s">
        <v>33</v>
      </c>
      <c r="E8" s="15">
        <f>IF(OR(C8="",D8=""),"-",VLOOKUP(G8,$L$8:$N$16,3,FALSE))</f>
        <v>-10</v>
      </c>
      <c r="F8" s="16" t="str">
        <f t="shared" si="0"/>
        <v>FRAQUEZA</v>
      </c>
      <c r="G8" s="9" t="str">
        <f>CONCATENATE(C8,"-",D8)</f>
        <v>Não atende-Muito importante</v>
      </c>
      <c r="H8" s="10" t="s">
        <v>33</v>
      </c>
      <c r="I8" s="10" t="s">
        <v>41</v>
      </c>
      <c r="J8" s="2"/>
      <c r="K8" s="2"/>
      <c r="L8" s="30" t="s">
        <v>42</v>
      </c>
      <c r="M8" s="2"/>
      <c r="N8" s="19">
        <v>0</v>
      </c>
      <c r="O8" s="2"/>
      <c r="P8" s="30" t="str">
        <f t="shared" ref="P8:P16" si="1">IF(N8&lt;0,"FRAQUEZA",IF(N8=0,"NEUTRO","FORÇA"))</f>
        <v>NEUTRO</v>
      </c>
    </row>
    <row r="9" spans="1:16" ht="30" customHeight="1">
      <c r="A9" s="2"/>
      <c r="B9" s="66" t="s">
        <v>43</v>
      </c>
      <c r="C9" s="40" t="s">
        <v>32</v>
      </c>
      <c r="D9" s="40" t="s">
        <v>33</v>
      </c>
      <c r="E9" s="15">
        <f>IF(OR(C9="",D9=""),"-",VLOOKUP(G9,$L$8:$N$16,3,FALSE))</f>
        <v>5</v>
      </c>
      <c r="F9" s="16" t="str">
        <f t="shared" si="0"/>
        <v>FORÇA</v>
      </c>
      <c r="G9" s="9" t="str">
        <f>CONCATENATE(C9,"-",D9)</f>
        <v>Atende razoavelmente-Muito importante</v>
      </c>
      <c r="H9" s="10"/>
      <c r="I9" s="10"/>
      <c r="J9" s="2"/>
      <c r="K9" s="2"/>
      <c r="L9" s="20" t="s">
        <v>44</v>
      </c>
      <c r="M9" s="2"/>
      <c r="N9" s="21">
        <v>-8</v>
      </c>
      <c r="O9" s="2"/>
      <c r="P9" s="20" t="str">
        <f t="shared" si="1"/>
        <v>FRAQUEZA</v>
      </c>
    </row>
    <row r="10" spans="1:16" ht="30" customHeight="1">
      <c r="A10" s="2"/>
      <c r="B10" s="65" t="s">
        <v>45</v>
      </c>
      <c r="C10" s="40" t="s">
        <v>41</v>
      </c>
      <c r="D10" s="40" t="s">
        <v>33</v>
      </c>
      <c r="E10" s="15">
        <f>IF(OR(C10="",D10=""),"-",VLOOKUP(G10,$L$8:$N$16,3,FALSE))</f>
        <v>10</v>
      </c>
      <c r="F10" s="16" t="str">
        <f t="shared" si="0"/>
        <v>FORÇA</v>
      </c>
      <c r="G10" s="9" t="str">
        <f>CONCATENATE(C10,"-",D10)</f>
        <v>Atende totalmente-Muito importante</v>
      </c>
      <c r="H10" s="10"/>
      <c r="I10" s="10"/>
      <c r="J10" s="2"/>
      <c r="K10" s="2"/>
      <c r="L10" s="20" t="s">
        <v>46</v>
      </c>
      <c r="M10" s="2"/>
      <c r="N10" s="21">
        <v>-10</v>
      </c>
      <c r="O10" s="2"/>
      <c r="P10" s="20" t="str">
        <f t="shared" si="1"/>
        <v>FRAQUEZA</v>
      </c>
    </row>
    <row r="11" spans="1:16" ht="30" customHeight="1">
      <c r="A11" s="2"/>
      <c r="B11" s="65" t="s">
        <v>47</v>
      </c>
      <c r="C11" s="40" t="s">
        <v>32</v>
      </c>
      <c r="D11" s="40" t="s">
        <v>37</v>
      </c>
      <c r="E11" s="15">
        <f>IF(OR(C11="",D11=""),"-",VLOOKUP(G11,$L$8:$N$16,3,FALSE))</f>
        <v>2</v>
      </c>
      <c r="F11" s="16" t="str">
        <f t="shared" si="0"/>
        <v>FORÇA</v>
      </c>
      <c r="G11" s="9" t="str">
        <f>CONCATENATE(C11,"-",D11)</f>
        <v>Atende razoavelmente-Importante</v>
      </c>
      <c r="H11" s="10"/>
      <c r="I11" s="10"/>
      <c r="J11" s="2"/>
      <c r="K11" s="2"/>
      <c r="L11" s="20" t="s">
        <v>48</v>
      </c>
      <c r="M11" s="2"/>
      <c r="N11" s="21">
        <v>-5</v>
      </c>
      <c r="O11" s="2"/>
      <c r="P11" s="20" t="str">
        <f t="shared" si="1"/>
        <v>FRAQUEZA</v>
      </c>
    </row>
    <row r="12" spans="1:16" ht="30" customHeight="1">
      <c r="A12" s="2"/>
      <c r="B12" s="66" t="s">
        <v>49</v>
      </c>
      <c r="C12" s="40" t="s">
        <v>35</v>
      </c>
      <c r="D12" s="40" t="s">
        <v>37</v>
      </c>
      <c r="E12" s="15">
        <f>IF(OR(C12="",D12=""),"-",VLOOKUP(G12,$L$8:$N$16,3,FALSE))</f>
        <v>-8</v>
      </c>
      <c r="F12" s="16" t="str">
        <f t="shared" si="0"/>
        <v>FRAQUEZA</v>
      </c>
      <c r="G12" s="9" t="str">
        <f>CONCATENATE(C12,"-",D12)</f>
        <v>Não atende-Importante</v>
      </c>
      <c r="H12" s="10"/>
      <c r="I12" s="10"/>
      <c r="J12" s="2"/>
      <c r="K12" s="2"/>
      <c r="L12" s="20" t="s">
        <v>50</v>
      </c>
      <c r="M12" s="2"/>
      <c r="N12" s="21">
        <v>2</v>
      </c>
      <c r="O12" s="2"/>
      <c r="P12" s="20" t="str">
        <f t="shared" si="1"/>
        <v>FORÇA</v>
      </c>
    </row>
    <row r="13" spans="1:16" ht="30" customHeight="1">
      <c r="A13" s="2"/>
      <c r="B13" s="65" t="s">
        <v>51</v>
      </c>
      <c r="C13" s="40" t="s">
        <v>35</v>
      </c>
      <c r="D13" s="40" t="s">
        <v>37</v>
      </c>
      <c r="E13" s="15">
        <f>IF(OR(C13="",D13=""),"-",VLOOKUP(G13,$L$8:$N$16,3,FALSE))</f>
        <v>-8</v>
      </c>
      <c r="F13" s="16" t="str">
        <f t="shared" si="0"/>
        <v>FRAQUEZA</v>
      </c>
      <c r="G13" s="9" t="str">
        <f>CONCATENATE(C13,"-",D13)</f>
        <v>Não atende-Importante</v>
      </c>
      <c r="H13" s="10"/>
      <c r="I13" s="10"/>
      <c r="J13" s="2"/>
      <c r="K13" s="2"/>
      <c r="L13" s="20" t="s">
        <v>52</v>
      </c>
      <c r="M13" s="2"/>
      <c r="N13" s="21">
        <v>5</v>
      </c>
      <c r="O13" s="2"/>
      <c r="P13" s="20" t="str">
        <f t="shared" si="1"/>
        <v>FORÇA</v>
      </c>
    </row>
    <row r="14" spans="1:16" ht="30" customHeight="1">
      <c r="A14" s="2"/>
      <c r="B14" s="67" t="s">
        <v>53</v>
      </c>
      <c r="C14" s="40" t="s">
        <v>32</v>
      </c>
      <c r="D14" s="40" t="s">
        <v>37</v>
      </c>
      <c r="E14" s="15">
        <f>IF(OR(C14="",D14=""),"-",VLOOKUP(G14,$L$8:$N$16,3,FALSE))</f>
        <v>2</v>
      </c>
      <c r="F14" s="16" t="str">
        <f t="shared" si="0"/>
        <v>FORÇA</v>
      </c>
      <c r="G14" s="9" t="str">
        <f>CONCATENATE(C14,"-",D14)</f>
        <v>Atende razoavelmente-Importante</v>
      </c>
      <c r="H14" s="10"/>
      <c r="I14" s="10"/>
      <c r="J14" s="2"/>
      <c r="K14" s="2"/>
      <c r="L14" s="20" t="s">
        <v>54</v>
      </c>
      <c r="M14" s="2"/>
      <c r="N14" s="21">
        <v>-10</v>
      </c>
      <c r="O14" s="2"/>
      <c r="P14" s="20" t="str">
        <f t="shared" si="1"/>
        <v>FRAQUEZA</v>
      </c>
    </row>
    <row r="15" spans="1:16" ht="30" customHeight="1">
      <c r="A15" s="2"/>
      <c r="B15" s="66" t="s">
        <v>55</v>
      </c>
      <c r="C15" s="40" t="s">
        <v>32</v>
      </c>
      <c r="D15" s="40" t="s">
        <v>33</v>
      </c>
      <c r="E15" s="15">
        <f>IF(OR(C15="",D15=""),"-",VLOOKUP(G15,$L$8:$N$16,3,FALSE))</f>
        <v>5</v>
      </c>
      <c r="F15" s="16" t="str">
        <f t="shared" si="0"/>
        <v>FORÇA</v>
      </c>
      <c r="G15" s="9" t="str">
        <f>CONCATENATE(C15,"-",D15)</f>
        <v>Atende razoavelmente-Muito importante</v>
      </c>
      <c r="H15" s="10"/>
      <c r="I15" s="10"/>
      <c r="J15" s="2"/>
      <c r="K15" s="2"/>
      <c r="L15" s="20" t="s">
        <v>56</v>
      </c>
      <c r="M15" s="2"/>
      <c r="N15" s="21">
        <v>8</v>
      </c>
      <c r="O15" s="2"/>
      <c r="P15" s="20" t="str">
        <f t="shared" si="1"/>
        <v>FORÇA</v>
      </c>
    </row>
    <row r="16" spans="1:16" ht="30" customHeight="1" thickBot="1">
      <c r="A16" s="2"/>
      <c r="B16" s="68" t="s">
        <v>57</v>
      </c>
      <c r="C16" s="40" t="s">
        <v>32</v>
      </c>
      <c r="D16" s="40" t="s">
        <v>33</v>
      </c>
      <c r="E16" s="15">
        <f>IF(OR(C16="",D16=""),"-",VLOOKUP(G16,$L$8:$N$16,3,FALSE))</f>
        <v>5</v>
      </c>
      <c r="F16" s="16" t="str">
        <f t="shared" si="0"/>
        <v>FORÇA</v>
      </c>
      <c r="G16" s="9" t="str">
        <f>CONCATENATE(C16,"-",D16)</f>
        <v>Atende razoavelmente-Muito importante</v>
      </c>
      <c r="H16" s="10"/>
      <c r="I16" s="10"/>
      <c r="J16" s="2"/>
      <c r="K16" s="2"/>
      <c r="L16" s="24" t="s">
        <v>58</v>
      </c>
      <c r="M16" s="2"/>
      <c r="N16" s="25">
        <v>10</v>
      </c>
      <c r="O16" s="2"/>
      <c r="P16" s="24" t="str">
        <f t="shared" si="1"/>
        <v>FORÇA</v>
      </c>
    </row>
    <row r="17" spans="1:16" ht="30" customHeight="1">
      <c r="A17" s="2"/>
      <c r="B17" s="66" t="s">
        <v>59</v>
      </c>
      <c r="C17" s="40" t="s">
        <v>35</v>
      </c>
      <c r="D17" s="40" t="s">
        <v>37</v>
      </c>
      <c r="E17" s="15">
        <f>IF(OR(C17="",D17=""),"-",VLOOKUP(G17,$L$8:$N$16,3,FALSE))</f>
        <v>-8</v>
      </c>
      <c r="F17" s="16" t="str">
        <f t="shared" si="0"/>
        <v>FRAQUEZA</v>
      </c>
      <c r="G17" s="9" t="str">
        <f>CONCATENATE(C17,"-",D17)</f>
        <v>Não atende-Importante</v>
      </c>
      <c r="H17" s="10"/>
      <c r="I17" s="10"/>
      <c r="J17" s="2"/>
      <c r="K17" s="2"/>
      <c r="L17" s="2"/>
      <c r="M17" s="2"/>
      <c r="N17" s="2"/>
      <c r="O17" s="2"/>
      <c r="P17" s="2"/>
    </row>
    <row r="18" spans="1:16" ht="30" customHeight="1">
      <c r="A18" s="2"/>
      <c r="B18" s="66" t="s">
        <v>60</v>
      </c>
      <c r="C18" s="40" t="s">
        <v>32</v>
      </c>
      <c r="D18" s="40" t="s">
        <v>33</v>
      </c>
      <c r="E18" s="15">
        <f>IF(OR(C18="",D18=""),"-",VLOOKUP(G18,$L$8:$N$16,3,FALSE))</f>
        <v>5</v>
      </c>
      <c r="F18" s="16" t="str">
        <f t="shared" si="0"/>
        <v>FORÇA</v>
      </c>
      <c r="G18" s="9" t="str">
        <f>CONCATENATE(C18,"-",D18)</f>
        <v>Atende razoavelmente-Muito importante</v>
      </c>
      <c r="H18" s="10"/>
      <c r="I18" s="10"/>
      <c r="J18" s="2"/>
      <c r="K18" s="2"/>
      <c r="L18" s="2"/>
      <c r="M18" s="2"/>
      <c r="N18" s="2"/>
      <c r="O18" s="2"/>
      <c r="P18" s="2"/>
    </row>
    <row r="19" spans="1:16" ht="30" customHeight="1">
      <c r="A19" s="2"/>
      <c r="B19" s="66" t="s">
        <v>61</v>
      </c>
      <c r="C19" s="40" t="s">
        <v>35</v>
      </c>
      <c r="D19" s="40" t="s">
        <v>33</v>
      </c>
      <c r="E19" s="15">
        <f>IF(OR(C19="",D19=""),"-",VLOOKUP(G19,$L$8:$N$16,3,FALSE))</f>
        <v>-10</v>
      </c>
      <c r="F19" s="16" t="str">
        <f t="shared" si="0"/>
        <v>FRAQUEZA</v>
      </c>
      <c r="G19" s="9" t="str">
        <f>CONCATENATE(C19,"-",D19)</f>
        <v>Não atende-Muito importante</v>
      </c>
      <c r="H19" s="10"/>
      <c r="I19" s="10"/>
      <c r="J19" s="2"/>
      <c r="K19" s="2"/>
      <c r="L19" s="2"/>
      <c r="M19" s="2"/>
      <c r="N19" s="2"/>
      <c r="O19" s="2"/>
      <c r="P19" s="2"/>
    </row>
    <row r="20" spans="1:16" ht="30" customHeight="1">
      <c r="A20" s="2"/>
      <c r="B20" s="66" t="s">
        <v>62</v>
      </c>
      <c r="C20" s="40" t="s">
        <v>32</v>
      </c>
      <c r="D20" s="40" t="s">
        <v>33</v>
      </c>
      <c r="E20" s="15">
        <f>IF(OR(C20="",D20=""),"-",VLOOKUP(G20,$L$8:$N$16,3,FALSE))</f>
        <v>5</v>
      </c>
      <c r="F20" s="16" t="str">
        <f t="shared" si="0"/>
        <v>FORÇA</v>
      </c>
      <c r="G20" s="9" t="str">
        <f>CONCATENATE(C20,"-",D20)</f>
        <v>Atende razoavelmente-Muito importante</v>
      </c>
      <c r="H20" s="10"/>
      <c r="I20" s="10"/>
      <c r="J20" s="2"/>
      <c r="K20" s="2"/>
      <c r="L20" s="2"/>
      <c r="M20" s="2"/>
      <c r="N20" s="2"/>
      <c r="O20" s="2"/>
      <c r="P20" s="2"/>
    </row>
    <row r="21" spans="1:16" ht="30" customHeight="1">
      <c r="A21" s="2"/>
      <c r="B21" s="66" t="s">
        <v>63</v>
      </c>
      <c r="C21" s="40" t="s">
        <v>32</v>
      </c>
      <c r="D21" s="40" t="s">
        <v>33</v>
      </c>
      <c r="E21" s="15">
        <f>IF(OR(C21="",D21=""),"-",VLOOKUP(G21,$L$8:$N$16,3,FALSE))</f>
        <v>5</v>
      </c>
      <c r="F21" s="16" t="str">
        <f t="shared" si="0"/>
        <v>FORÇA</v>
      </c>
      <c r="G21" s="9" t="str">
        <f>CONCATENATE(C21,"-",D21)</f>
        <v>Atende razoavelmente-Muito importante</v>
      </c>
      <c r="H21" s="10"/>
      <c r="I21" s="10"/>
      <c r="J21" s="2"/>
      <c r="K21" s="2"/>
      <c r="L21" s="2"/>
      <c r="M21" s="2"/>
      <c r="N21" s="2"/>
      <c r="O21" s="2"/>
      <c r="P21" s="2"/>
    </row>
    <row r="22" spans="1:16" ht="30" customHeight="1">
      <c r="A22" s="2"/>
      <c r="B22" s="66" t="s">
        <v>64</v>
      </c>
      <c r="C22" s="40" t="s">
        <v>41</v>
      </c>
      <c r="D22" s="40" t="s">
        <v>37</v>
      </c>
      <c r="E22" s="15">
        <f>IF(OR(C22="",D22=""),"-",VLOOKUP(G22,$L$8:$N$16,3,FALSE))</f>
        <v>8</v>
      </c>
      <c r="F22" s="16" t="str">
        <f t="shared" si="0"/>
        <v>FORÇA</v>
      </c>
      <c r="G22" s="9" t="str">
        <f>CONCATENATE(C22,"-",D22)</f>
        <v>Atende totalmente-Importante</v>
      </c>
      <c r="H22" s="10"/>
      <c r="I22" s="10"/>
      <c r="J22" s="2"/>
      <c r="K22" s="2"/>
      <c r="L22" s="2"/>
      <c r="M22" s="2"/>
      <c r="N22" s="2"/>
      <c r="O22" s="2"/>
      <c r="P22" s="2"/>
    </row>
    <row r="23" spans="1:16" ht="30" customHeight="1">
      <c r="A23" s="2"/>
      <c r="B23" s="69" t="s">
        <v>65</v>
      </c>
      <c r="C23" s="40" t="s">
        <v>41</v>
      </c>
      <c r="D23" s="40" t="s">
        <v>33</v>
      </c>
      <c r="E23" s="15">
        <f>IF(OR(C23="",D23=""),"-",VLOOKUP(G23,$L$8:$N$16,3,FALSE))</f>
        <v>10</v>
      </c>
      <c r="F23" s="16" t="str">
        <f t="shared" si="0"/>
        <v>FORÇA</v>
      </c>
      <c r="G23" s="9" t="str">
        <f>CONCATENATE(C23,"-",D23)</f>
        <v>Atende totalmente-Muito importante</v>
      </c>
      <c r="H23" s="10"/>
      <c r="I23" s="10"/>
      <c r="J23" s="2"/>
      <c r="K23" s="2"/>
      <c r="L23" s="2"/>
      <c r="M23" s="2"/>
      <c r="N23" s="2"/>
      <c r="O23" s="2"/>
      <c r="P23" s="2"/>
    </row>
    <row r="24" spans="1:16" ht="30" customHeight="1">
      <c r="A24" s="2"/>
      <c r="B24" s="66" t="s">
        <v>66</v>
      </c>
      <c r="C24" s="40" t="s">
        <v>41</v>
      </c>
      <c r="D24" s="40" t="s">
        <v>37</v>
      </c>
      <c r="E24" s="15">
        <f>IF(OR(C24="",D24=""),"-",VLOOKUP(G24,$L$8:$N$16,3,FALSE))</f>
        <v>8</v>
      </c>
      <c r="F24" s="16" t="str">
        <f t="shared" si="0"/>
        <v>FORÇA</v>
      </c>
      <c r="G24" s="9" t="str">
        <f>CONCATENATE(C24,"-",D24)</f>
        <v>Atende totalmente-Importante</v>
      </c>
      <c r="H24" s="10"/>
      <c r="I24" s="10"/>
      <c r="J24" s="2"/>
      <c r="K24" s="2"/>
      <c r="L24" s="2"/>
      <c r="M24" s="2"/>
      <c r="N24" s="2"/>
      <c r="O24" s="2"/>
      <c r="P24" s="2"/>
    </row>
    <row r="25" spans="1:16" ht="30" customHeight="1">
      <c r="A25" s="2"/>
      <c r="B25" s="66" t="s">
        <v>67</v>
      </c>
      <c r="C25" s="40" t="s">
        <v>32</v>
      </c>
      <c r="D25" s="40" t="s">
        <v>37</v>
      </c>
      <c r="E25" s="15">
        <f>IF(OR(C25="",D25=""),"-",VLOOKUP(G25,$L$8:$N$16,3,FALSE))</f>
        <v>2</v>
      </c>
      <c r="F25" s="16" t="str">
        <f t="shared" si="0"/>
        <v>FORÇA</v>
      </c>
      <c r="G25" s="9" t="str">
        <f>CONCATENATE(C25,"-",D25)</f>
        <v>Atende razoavelmente-Importante</v>
      </c>
      <c r="H25" s="10"/>
      <c r="I25" s="10"/>
      <c r="J25" s="2"/>
      <c r="K25" s="2"/>
      <c r="L25" s="2"/>
      <c r="M25" s="2"/>
      <c r="N25" s="2"/>
      <c r="O25" s="2"/>
      <c r="P25" s="2"/>
    </row>
    <row r="26" spans="1:16" ht="30" customHeight="1">
      <c r="A26" s="2"/>
      <c r="B26" s="66" t="s">
        <v>68</v>
      </c>
      <c r="C26" s="40" t="s">
        <v>32</v>
      </c>
      <c r="D26" s="40" t="s">
        <v>33</v>
      </c>
      <c r="E26" s="15">
        <f>IF(OR(C26="",D26=""),"-",VLOOKUP(G26,$L$8:$N$16,3,FALSE))</f>
        <v>5</v>
      </c>
      <c r="F26" s="16" t="str">
        <f t="shared" si="0"/>
        <v>FORÇA</v>
      </c>
      <c r="G26" s="9" t="str">
        <f>CONCATENATE(C26,"-",D26)</f>
        <v>Atende razoavelmente-Muito importante</v>
      </c>
      <c r="H26" s="10"/>
      <c r="I26" s="10"/>
      <c r="J26" s="2"/>
      <c r="K26" s="2"/>
      <c r="L26" s="2"/>
      <c r="M26" s="2"/>
      <c r="N26" s="2"/>
      <c r="O26" s="2"/>
      <c r="P26" s="2"/>
    </row>
    <row r="27" spans="1:16" ht="30" customHeight="1">
      <c r="A27" s="2"/>
      <c r="B27" s="66" t="s">
        <v>69</v>
      </c>
      <c r="C27" s="40" t="s">
        <v>41</v>
      </c>
      <c r="D27" s="40" t="s">
        <v>33</v>
      </c>
      <c r="E27" s="15">
        <f>IF(OR(C27="",D27=""),"-",VLOOKUP(G27,$L$8:$N$16,3,FALSE))</f>
        <v>10</v>
      </c>
      <c r="F27" s="16" t="str">
        <f t="shared" ref="F27:F34" si="2">IF(E27="-","-",IF(E27&lt;0,"FRAQUEZA",IF(E27=0,"NEUTRO","FORÇA")))</f>
        <v>FORÇA</v>
      </c>
      <c r="G27" s="9" t="str">
        <f>CONCATENATE(C27,"-",D27)</f>
        <v>Atende totalmente-Muito importante</v>
      </c>
      <c r="H27" s="10"/>
      <c r="I27" s="10"/>
      <c r="J27" s="2"/>
      <c r="K27" s="2"/>
      <c r="L27" s="2"/>
      <c r="M27" s="2"/>
      <c r="N27" s="2"/>
      <c r="O27" s="2"/>
      <c r="P27" s="2"/>
    </row>
    <row r="28" spans="1:16" ht="30" customHeight="1">
      <c r="A28" s="2"/>
      <c r="B28" s="66" t="s">
        <v>70</v>
      </c>
      <c r="C28" s="39" t="s">
        <v>35</v>
      </c>
      <c r="D28" s="40" t="s">
        <v>33</v>
      </c>
      <c r="E28" s="15">
        <f>IF(OR(C28="",D28=""),"-",VLOOKUP(G28,$L$8:$N$16,3,FALSE))</f>
        <v>-10</v>
      </c>
      <c r="F28" s="16" t="str">
        <f t="shared" si="2"/>
        <v>FRAQUEZA</v>
      </c>
      <c r="G28" s="9" t="str">
        <f t="shared" ref="G28:G62" si="3">CONCATENATE(C28,"-",D28)</f>
        <v>Não atende-Muito importante</v>
      </c>
      <c r="H28" s="10"/>
      <c r="I28" s="10"/>
      <c r="J28" s="2"/>
      <c r="K28" s="2"/>
      <c r="L28" s="2"/>
      <c r="M28" s="2"/>
      <c r="N28" s="2"/>
      <c r="O28" s="2"/>
      <c r="P28" s="2"/>
    </row>
    <row r="29" spans="1:16" ht="30" customHeight="1">
      <c r="A29" s="2"/>
      <c r="B29" s="66" t="s">
        <v>71</v>
      </c>
      <c r="C29" s="39" t="s">
        <v>32</v>
      </c>
      <c r="D29" s="40" t="s">
        <v>37</v>
      </c>
      <c r="E29" s="15">
        <f t="shared" ref="E28:E30" si="4">IF(OR(C29="",D29=""),"-",VLOOKUP(G29,$L$8:$N$16,3,FALSE))</f>
        <v>2</v>
      </c>
      <c r="F29" s="16" t="str">
        <f t="shared" si="2"/>
        <v>FORÇA</v>
      </c>
      <c r="G29" s="9" t="str">
        <f t="shared" si="3"/>
        <v>Atende razoavelmente-Importante</v>
      </c>
      <c r="H29" s="10"/>
      <c r="I29" s="10"/>
      <c r="J29" s="2"/>
      <c r="K29" s="2"/>
      <c r="L29" s="2"/>
      <c r="M29" s="2"/>
      <c r="N29" s="2"/>
      <c r="O29" s="2"/>
      <c r="P29" s="2"/>
    </row>
    <row r="30" spans="1:16" ht="30" customHeight="1">
      <c r="A30" s="2"/>
      <c r="B30" s="70" t="s">
        <v>61</v>
      </c>
      <c r="C30" s="39" t="s">
        <v>35</v>
      </c>
      <c r="D30" s="40" t="s">
        <v>33</v>
      </c>
      <c r="E30" s="15">
        <f t="shared" si="4"/>
        <v>-10</v>
      </c>
      <c r="F30" s="16" t="str">
        <f t="shared" si="2"/>
        <v>FRAQUEZA</v>
      </c>
      <c r="G30" s="9" t="str">
        <f t="shared" si="3"/>
        <v>Não atende-Muito importante</v>
      </c>
      <c r="H30" s="10"/>
      <c r="I30" s="10"/>
      <c r="J30" s="2"/>
      <c r="K30" s="2"/>
      <c r="L30" s="2"/>
      <c r="M30" s="2"/>
      <c r="N30" s="2"/>
      <c r="O30" s="2"/>
      <c r="P30" s="2"/>
    </row>
    <row r="31" spans="1:16" ht="30" customHeight="1">
      <c r="A31" s="2"/>
      <c r="B31" s="70" t="s">
        <v>72</v>
      </c>
      <c r="C31" s="39" t="s">
        <v>35</v>
      </c>
      <c r="D31" s="40" t="s">
        <v>33</v>
      </c>
      <c r="E31" s="15">
        <f>IF(OR(C31="",D31=""),"-",VLOOKUP(G31,$L$8:$N$16,3,FALSE))</f>
        <v>-10</v>
      </c>
      <c r="F31" s="16" t="str">
        <f t="shared" si="2"/>
        <v>FRAQUEZA</v>
      </c>
      <c r="G31" s="9" t="str">
        <f t="shared" si="3"/>
        <v>Não atende-Muito importante</v>
      </c>
      <c r="H31" s="10"/>
      <c r="I31" s="10"/>
      <c r="J31" s="2"/>
      <c r="K31" s="2"/>
      <c r="L31" s="2"/>
      <c r="M31" s="2"/>
      <c r="N31" s="2"/>
      <c r="O31" s="2"/>
      <c r="P31" s="2"/>
    </row>
    <row r="32" spans="1:16" ht="30" customHeight="1">
      <c r="A32" s="2"/>
      <c r="B32" s="70" t="s">
        <v>73</v>
      </c>
      <c r="C32" s="39" t="s">
        <v>35</v>
      </c>
      <c r="D32" s="40" t="s">
        <v>33</v>
      </c>
      <c r="E32" s="15">
        <f>IF(OR(C32="",D32=""),"-",VLOOKUP(G32,$L$8:$N$16,3,FALSE))</f>
        <v>-10</v>
      </c>
      <c r="F32" s="16" t="str">
        <f t="shared" si="2"/>
        <v>FRAQUEZA</v>
      </c>
      <c r="G32" s="9" t="str">
        <f t="shared" si="3"/>
        <v>Não atende-Muito importante</v>
      </c>
      <c r="H32" s="10"/>
      <c r="I32" s="10"/>
      <c r="J32" s="2"/>
      <c r="K32" s="2"/>
      <c r="L32" s="2"/>
      <c r="M32" s="2"/>
      <c r="N32" s="2"/>
      <c r="O32" s="2"/>
      <c r="P32" s="2"/>
    </row>
    <row r="33" spans="1:16" ht="30" customHeight="1">
      <c r="A33" s="2"/>
      <c r="B33" s="70" t="s">
        <v>74</v>
      </c>
      <c r="C33" s="39" t="s">
        <v>41</v>
      </c>
      <c r="D33" s="40" t="s">
        <v>33</v>
      </c>
      <c r="E33" s="15">
        <f>IF(OR(C33="",D33=""),"-",VLOOKUP(G33,$L$8:$N$16,3,FALSE))</f>
        <v>10</v>
      </c>
      <c r="F33" s="16" t="str">
        <f t="shared" si="2"/>
        <v>FORÇA</v>
      </c>
      <c r="G33" s="9" t="str">
        <f t="shared" si="3"/>
        <v>Atende totalmente-Muito importante</v>
      </c>
      <c r="H33" s="10"/>
      <c r="I33" s="10"/>
      <c r="J33" s="2"/>
      <c r="K33" s="2"/>
      <c r="L33" s="2"/>
      <c r="M33" s="2"/>
      <c r="N33" s="2"/>
      <c r="O33" s="2"/>
      <c r="P33" s="2"/>
    </row>
    <row r="34" spans="1:16" ht="30" customHeight="1">
      <c r="A34" s="2"/>
      <c r="B34" s="70" t="s">
        <v>75</v>
      </c>
      <c r="C34" s="39" t="s">
        <v>41</v>
      </c>
      <c r="D34" s="40" t="s">
        <v>33</v>
      </c>
      <c r="E34" s="15">
        <f>IF(OR(C34="",D34=""),"-",VLOOKUP(G34,$L$8:$N$16,3,FALSE))</f>
        <v>10</v>
      </c>
      <c r="F34" s="16" t="str">
        <f t="shared" si="2"/>
        <v>FORÇA</v>
      </c>
      <c r="G34" s="9" t="str">
        <f t="shared" si="3"/>
        <v>Atende totalmente-Muito importante</v>
      </c>
      <c r="H34" s="10"/>
      <c r="I34" s="10"/>
      <c r="J34" s="2"/>
      <c r="K34" s="2"/>
      <c r="L34" s="2"/>
      <c r="M34" s="2"/>
      <c r="N34" s="2"/>
      <c r="O34" s="2"/>
      <c r="P34" s="2"/>
    </row>
    <row r="35" spans="1:16" ht="30" customHeight="1">
      <c r="A35" s="2"/>
      <c r="B35" s="70" t="s">
        <v>76</v>
      </c>
      <c r="C35" s="39" t="s">
        <v>35</v>
      </c>
      <c r="D35" s="40" t="s">
        <v>33</v>
      </c>
      <c r="E35" s="15">
        <f>IF(OR(C35="",D35=""),"-",VLOOKUP(G35,$L$8:$N$16,3,FALSE))</f>
        <v>-10</v>
      </c>
      <c r="F35" s="16" t="str">
        <f t="shared" ref="F35:F46" si="5">IF(E35="-","-",IF(E35&lt;0,"FRAQUEZA",IF(E35=0,"NEUTRO","FORÇA")))</f>
        <v>FRAQUEZA</v>
      </c>
      <c r="G35" s="9" t="str">
        <f t="shared" si="3"/>
        <v>Não atende-Muito importante</v>
      </c>
      <c r="H35" s="10"/>
      <c r="I35" s="10"/>
      <c r="J35" s="2"/>
      <c r="K35" s="2"/>
      <c r="L35" s="2"/>
      <c r="M35" s="2"/>
      <c r="N35" s="2"/>
      <c r="O35" s="2"/>
      <c r="P35" s="2"/>
    </row>
    <row r="36" spans="1:16" ht="30" customHeight="1">
      <c r="A36" s="2"/>
      <c r="B36" s="70" t="s">
        <v>77</v>
      </c>
      <c r="C36" s="39" t="s">
        <v>41</v>
      </c>
      <c r="D36" s="40" t="s">
        <v>33</v>
      </c>
      <c r="E36" s="15">
        <f>IF(OR(C36="",D36=""),"-",VLOOKUP(G36,$L$8:$N$16,3,FALSE))</f>
        <v>10</v>
      </c>
      <c r="F36" s="16" t="str">
        <f t="shared" si="5"/>
        <v>FORÇA</v>
      </c>
      <c r="G36" s="9" t="str">
        <f t="shared" si="3"/>
        <v>Atende totalmente-Muito importante</v>
      </c>
      <c r="H36" s="10"/>
      <c r="I36" s="10"/>
      <c r="J36" s="2"/>
      <c r="K36" s="2"/>
      <c r="L36" s="2"/>
      <c r="M36" s="2"/>
      <c r="N36" s="2"/>
      <c r="O36" s="2"/>
      <c r="P36" s="2"/>
    </row>
    <row r="37" spans="1:16" ht="30" customHeight="1">
      <c r="A37" s="2"/>
      <c r="B37" s="70" t="s">
        <v>78</v>
      </c>
      <c r="C37" s="39" t="s">
        <v>32</v>
      </c>
      <c r="D37" s="40" t="s">
        <v>37</v>
      </c>
      <c r="E37" s="15">
        <f>IF(OR(C37="",D37=""),"-",VLOOKUP(G37,$L$8:$N$16,3,FALSE))</f>
        <v>2</v>
      </c>
      <c r="F37" s="16" t="str">
        <f t="shared" si="5"/>
        <v>FORÇA</v>
      </c>
      <c r="G37" s="9" t="str">
        <f t="shared" si="3"/>
        <v>Atende razoavelmente-Importante</v>
      </c>
      <c r="H37" s="10"/>
      <c r="I37" s="10"/>
      <c r="J37" s="2"/>
      <c r="K37" s="2"/>
      <c r="L37" s="2"/>
      <c r="M37" s="2"/>
      <c r="N37" s="2"/>
      <c r="O37" s="2"/>
      <c r="P37" s="2"/>
    </row>
    <row r="38" spans="1:16" ht="30" customHeight="1">
      <c r="A38" s="2"/>
      <c r="B38" s="70" t="s">
        <v>79</v>
      </c>
      <c r="C38" s="39" t="s">
        <v>41</v>
      </c>
      <c r="D38" s="40" t="s">
        <v>37</v>
      </c>
      <c r="E38" s="15">
        <f>IF(OR(C38="",D38=""),"-",VLOOKUP(G38,$L$8:$N$16,3,FALSE))</f>
        <v>8</v>
      </c>
      <c r="F38" s="16" t="str">
        <f t="shared" si="5"/>
        <v>FORÇA</v>
      </c>
      <c r="G38" s="9" t="str">
        <f t="shared" si="3"/>
        <v>Atende totalmente-Importante</v>
      </c>
      <c r="H38" s="10"/>
      <c r="I38" s="10"/>
      <c r="J38" s="2"/>
      <c r="K38" s="2"/>
      <c r="L38" s="2"/>
      <c r="M38" s="2"/>
      <c r="N38" s="2"/>
      <c r="O38" s="2"/>
      <c r="P38" s="2"/>
    </row>
    <row r="39" spans="1:16" ht="30" customHeight="1">
      <c r="A39" s="2"/>
      <c r="B39" s="70" t="s">
        <v>80</v>
      </c>
      <c r="C39" s="39" t="s">
        <v>41</v>
      </c>
      <c r="D39" s="40" t="s">
        <v>37</v>
      </c>
      <c r="E39" s="15">
        <f>IF(OR(C39="",D39=""),"-",VLOOKUP(G39,$L$8:$N$16,3,FALSE))</f>
        <v>8</v>
      </c>
      <c r="F39" s="16" t="str">
        <f t="shared" si="5"/>
        <v>FORÇA</v>
      </c>
      <c r="G39" s="9" t="str">
        <f t="shared" si="3"/>
        <v>Atende totalmente-Importante</v>
      </c>
      <c r="H39" s="10"/>
      <c r="I39" s="10"/>
      <c r="J39" s="2"/>
      <c r="K39" s="2"/>
      <c r="L39" s="2"/>
      <c r="M39" s="2"/>
      <c r="N39" s="2"/>
      <c r="O39" s="2"/>
      <c r="P39" s="2"/>
    </row>
    <row r="40" spans="1:16" ht="30" customHeight="1">
      <c r="A40" s="2"/>
      <c r="B40" s="70" t="s">
        <v>81</v>
      </c>
      <c r="C40" s="39" t="s">
        <v>41</v>
      </c>
      <c r="D40" s="40" t="s">
        <v>33</v>
      </c>
      <c r="E40" s="15">
        <f>IF(OR(C40="",D40=""),"-",VLOOKUP(G40,$L$8:$N$16,3,FALSE))</f>
        <v>10</v>
      </c>
      <c r="F40" s="16" t="str">
        <f t="shared" si="5"/>
        <v>FORÇA</v>
      </c>
      <c r="G40" s="9" t="str">
        <f t="shared" si="3"/>
        <v>Atende totalmente-Muito importante</v>
      </c>
      <c r="H40" s="10"/>
      <c r="I40" s="10"/>
      <c r="J40" s="2"/>
      <c r="K40" s="2"/>
      <c r="L40" s="2"/>
      <c r="M40" s="2"/>
      <c r="N40" s="2"/>
      <c r="O40" s="2"/>
      <c r="P40" s="2"/>
    </row>
    <row r="41" spans="1:16" ht="30" customHeight="1">
      <c r="A41" s="2"/>
      <c r="B41" s="70" t="s">
        <v>82</v>
      </c>
      <c r="C41" s="39" t="s">
        <v>41</v>
      </c>
      <c r="D41" s="40" t="s">
        <v>37</v>
      </c>
      <c r="E41" s="15">
        <f>IF(OR(C41="",D41=""),"-",VLOOKUP(G41,$L$8:$N$16,3,FALSE))</f>
        <v>8</v>
      </c>
      <c r="F41" s="16" t="str">
        <f t="shared" si="5"/>
        <v>FORÇA</v>
      </c>
      <c r="G41" s="9" t="str">
        <f t="shared" si="3"/>
        <v>Atende totalmente-Importante</v>
      </c>
      <c r="H41" s="10"/>
      <c r="I41" s="10"/>
      <c r="J41" s="2"/>
      <c r="K41" s="2"/>
      <c r="L41" s="2"/>
      <c r="M41" s="2"/>
      <c r="N41" s="2"/>
      <c r="O41" s="2"/>
      <c r="P41" s="2"/>
    </row>
    <row r="42" spans="1:16" ht="30" customHeight="1">
      <c r="A42" s="2"/>
      <c r="B42" s="70" t="s">
        <v>83</v>
      </c>
      <c r="C42" s="39" t="s">
        <v>41</v>
      </c>
      <c r="D42" s="40" t="s">
        <v>33</v>
      </c>
      <c r="E42" s="15">
        <f>IF(OR(C42="",D42=""),"-",VLOOKUP(G42,$L$8:$N$16,3,FALSE))</f>
        <v>10</v>
      </c>
      <c r="F42" s="16" t="str">
        <f t="shared" si="5"/>
        <v>FORÇA</v>
      </c>
      <c r="G42" s="9" t="str">
        <f t="shared" si="3"/>
        <v>Atende totalmente-Muito importante</v>
      </c>
      <c r="H42" s="10"/>
      <c r="I42" s="10"/>
      <c r="J42" s="2"/>
      <c r="K42" s="2"/>
      <c r="L42" s="2"/>
      <c r="M42" s="2"/>
      <c r="N42" s="2"/>
      <c r="O42" s="2"/>
      <c r="P42" s="2"/>
    </row>
    <row r="43" spans="1:16" ht="30" customHeight="1">
      <c r="A43" s="2"/>
      <c r="B43" s="70" t="s">
        <v>84</v>
      </c>
      <c r="C43" s="39" t="s">
        <v>41</v>
      </c>
      <c r="D43" s="40" t="s">
        <v>37</v>
      </c>
      <c r="E43" s="15">
        <f>IF(OR(C43="",D43=""),"-",VLOOKUP(G43,$L$8:$N$16,3,FALSE))</f>
        <v>8</v>
      </c>
      <c r="F43" s="16" t="str">
        <f t="shared" si="5"/>
        <v>FORÇA</v>
      </c>
      <c r="G43" s="9" t="str">
        <f t="shared" si="3"/>
        <v>Atende totalmente-Importante</v>
      </c>
      <c r="H43" s="10"/>
      <c r="I43" s="10"/>
      <c r="J43" s="2"/>
      <c r="K43" s="2"/>
      <c r="L43" s="2"/>
      <c r="M43" s="2"/>
      <c r="N43" s="2"/>
      <c r="O43" s="2"/>
      <c r="P43" s="2"/>
    </row>
    <row r="44" spans="1:16" ht="30" customHeight="1">
      <c r="A44" s="2"/>
      <c r="B44" s="70" t="s">
        <v>85</v>
      </c>
      <c r="C44" s="39" t="s">
        <v>32</v>
      </c>
      <c r="D44" s="40" t="s">
        <v>37</v>
      </c>
      <c r="E44" s="15">
        <f>IF(OR(C44="",D44=""),"-",VLOOKUP(G44,$L$8:$N$16,3,FALSE))</f>
        <v>2</v>
      </c>
      <c r="F44" s="16" t="str">
        <f t="shared" si="5"/>
        <v>FORÇA</v>
      </c>
      <c r="G44" s="9" t="str">
        <f t="shared" si="3"/>
        <v>Atende razoavelmente-Importante</v>
      </c>
      <c r="H44" s="10"/>
      <c r="I44" s="10"/>
      <c r="J44" s="2"/>
      <c r="K44" s="2"/>
      <c r="L44" s="2"/>
      <c r="M44" s="2"/>
      <c r="N44" s="2"/>
      <c r="O44" s="2"/>
      <c r="P44" s="2"/>
    </row>
    <row r="45" spans="1:16" ht="30" customHeight="1">
      <c r="A45" s="2"/>
      <c r="B45" s="70" t="s">
        <v>86</v>
      </c>
      <c r="C45" s="39" t="s">
        <v>32</v>
      </c>
      <c r="D45" s="40" t="s">
        <v>37</v>
      </c>
      <c r="E45" s="15">
        <f>IF(OR(C45="",D45=""),"-",VLOOKUP(G45,$L$8:$N$16,3,FALSE))</f>
        <v>2</v>
      </c>
      <c r="F45" s="16" t="str">
        <f t="shared" si="5"/>
        <v>FORÇA</v>
      </c>
      <c r="G45" s="9" t="str">
        <f t="shared" si="3"/>
        <v>Atende razoavelmente-Importante</v>
      </c>
      <c r="H45" s="10"/>
      <c r="I45" s="10"/>
      <c r="J45" s="2"/>
      <c r="K45" s="2"/>
      <c r="L45" s="2"/>
      <c r="M45" s="2"/>
      <c r="N45" s="2"/>
      <c r="O45" s="2"/>
      <c r="P45" s="2"/>
    </row>
    <row r="46" spans="1:16" ht="30" customHeight="1">
      <c r="A46" s="2"/>
      <c r="B46" s="70" t="s">
        <v>87</v>
      </c>
      <c r="C46" s="39" t="s">
        <v>41</v>
      </c>
      <c r="D46" s="40" t="s">
        <v>37</v>
      </c>
      <c r="E46" s="15">
        <f>IF(OR(C46="",D46=""),"-",VLOOKUP(G46,$L$8:$N$16,3,FALSE))</f>
        <v>8</v>
      </c>
      <c r="F46" s="16" t="str">
        <f t="shared" si="5"/>
        <v>FORÇA</v>
      </c>
      <c r="G46" s="9" t="str">
        <f t="shared" si="3"/>
        <v>Atende totalmente-Importante</v>
      </c>
      <c r="H46" s="10"/>
      <c r="I46" s="10"/>
      <c r="J46" s="2"/>
      <c r="K46" s="2"/>
      <c r="L46" s="2"/>
      <c r="M46" s="2"/>
      <c r="N46" s="2"/>
      <c r="O46" s="2"/>
      <c r="P46" s="2"/>
    </row>
    <row r="47" spans="1:16" ht="30" customHeight="1">
      <c r="A47" s="2"/>
      <c r="B47" s="66" t="s">
        <v>88</v>
      </c>
      <c r="C47" s="40" t="s">
        <v>41</v>
      </c>
      <c r="D47" s="40" t="s">
        <v>37</v>
      </c>
      <c r="E47" s="15">
        <f>IF(OR(C47="",D47=""),"-",VLOOKUP(G47,$L$8:$N$16,3,FALSE))</f>
        <v>8</v>
      </c>
      <c r="F47" s="16" t="str">
        <f t="shared" si="0"/>
        <v>FORÇA</v>
      </c>
      <c r="G47" s="9" t="str">
        <f t="shared" si="3"/>
        <v>Atende totalmente-Importante</v>
      </c>
      <c r="H47" s="10"/>
      <c r="I47" s="10"/>
      <c r="J47" s="2"/>
      <c r="K47" s="2"/>
      <c r="L47" s="2"/>
      <c r="M47" s="2"/>
      <c r="N47" s="2"/>
      <c r="O47" s="2"/>
      <c r="P47" s="2"/>
    </row>
    <row r="48" spans="1:16" ht="30" customHeight="1">
      <c r="A48" s="2"/>
      <c r="B48" s="70" t="s">
        <v>89</v>
      </c>
      <c r="C48" s="39" t="s">
        <v>41</v>
      </c>
      <c r="D48" s="40" t="s">
        <v>37</v>
      </c>
      <c r="E48" s="15">
        <f>IF(OR(C48="",D48=""),"-",VLOOKUP(G48,$L$8:$N$16,3,FALSE))</f>
        <v>8</v>
      </c>
      <c r="F48" s="16" t="str">
        <f t="shared" ref="F48:F61" si="6">IF(E48="-","-",IF(E48&lt;0,"FRAQUEZA",IF(E48=0,"NEUTRO","FORÇA")))</f>
        <v>FORÇA</v>
      </c>
      <c r="G48" s="9" t="str">
        <f t="shared" si="3"/>
        <v>Atende totalmente-Importante</v>
      </c>
      <c r="H48" s="10"/>
      <c r="I48" s="10"/>
      <c r="J48" s="2"/>
      <c r="K48" s="2"/>
      <c r="L48" s="2"/>
      <c r="M48" s="2"/>
      <c r="N48" s="2"/>
      <c r="O48" s="2"/>
      <c r="P48" s="2"/>
    </row>
    <row r="49" spans="1:16" ht="30" customHeight="1">
      <c r="A49" s="2"/>
      <c r="B49" s="70" t="s">
        <v>90</v>
      </c>
      <c r="C49" s="39" t="s">
        <v>41</v>
      </c>
      <c r="D49" s="40" t="s">
        <v>33</v>
      </c>
      <c r="E49" s="15">
        <f>IF(OR(C49="",D49=""),"-",VLOOKUP(G49,$L$8:$N$16,3,FALSE))</f>
        <v>10</v>
      </c>
      <c r="F49" s="16" t="str">
        <f t="shared" si="6"/>
        <v>FORÇA</v>
      </c>
      <c r="G49" s="9" t="str">
        <f t="shared" si="3"/>
        <v>Atende totalmente-Muito importante</v>
      </c>
      <c r="H49" s="10"/>
      <c r="I49" s="10"/>
      <c r="J49" s="2"/>
      <c r="K49" s="2"/>
      <c r="L49" s="2"/>
      <c r="M49" s="2"/>
      <c r="N49" s="2"/>
      <c r="O49" s="2"/>
      <c r="P49" s="2"/>
    </row>
    <row r="50" spans="1:16" ht="30" customHeight="1">
      <c r="A50" s="2"/>
      <c r="B50" s="70" t="s">
        <v>91</v>
      </c>
      <c r="C50" s="39" t="s">
        <v>41</v>
      </c>
      <c r="D50" s="40" t="s">
        <v>33</v>
      </c>
      <c r="E50" s="15">
        <f>IF(OR(C50="",D50=""),"-",VLOOKUP(G50,$L$8:$N$16,3,FALSE))</f>
        <v>10</v>
      </c>
      <c r="F50" s="16" t="str">
        <f t="shared" si="6"/>
        <v>FORÇA</v>
      </c>
      <c r="G50" s="9" t="str">
        <f t="shared" si="3"/>
        <v>Atende totalmente-Muito importante</v>
      </c>
      <c r="H50" s="10"/>
      <c r="I50" s="10"/>
      <c r="J50" s="2"/>
      <c r="K50" s="2"/>
      <c r="L50" s="2"/>
      <c r="M50" s="2"/>
      <c r="N50" s="2"/>
      <c r="O50" s="2"/>
      <c r="P50" s="2"/>
    </row>
    <row r="51" spans="1:16" ht="30" customHeight="1">
      <c r="A51" s="2"/>
      <c r="B51" s="70" t="s">
        <v>92</v>
      </c>
      <c r="C51" s="39" t="s">
        <v>41</v>
      </c>
      <c r="D51" s="40" t="s">
        <v>33</v>
      </c>
      <c r="E51" s="15">
        <f>IF(OR(C51="",D51=""),"-",VLOOKUP(G51,$L$8:$N$16,3,FALSE))</f>
        <v>10</v>
      </c>
      <c r="F51" s="16" t="str">
        <f t="shared" si="6"/>
        <v>FORÇA</v>
      </c>
      <c r="G51" s="9" t="str">
        <f t="shared" si="3"/>
        <v>Atende totalmente-Muito importante</v>
      </c>
      <c r="H51" s="10"/>
      <c r="I51" s="10"/>
      <c r="J51" s="2"/>
      <c r="K51" s="2"/>
      <c r="L51" s="2"/>
      <c r="M51" s="2"/>
      <c r="N51" s="2"/>
      <c r="O51" s="2"/>
      <c r="P51" s="2"/>
    </row>
    <row r="52" spans="1:16" ht="30" customHeight="1">
      <c r="A52" s="2"/>
      <c r="B52" s="70" t="s">
        <v>93</v>
      </c>
      <c r="C52" s="39" t="s">
        <v>41</v>
      </c>
      <c r="D52" s="40" t="s">
        <v>33</v>
      </c>
      <c r="E52" s="15">
        <f>IF(OR(C52="",D52=""),"-",VLOOKUP(G52,$L$8:$N$16,3,FALSE))</f>
        <v>10</v>
      </c>
      <c r="F52" s="16" t="str">
        <f t="shared" si="6"/>
        <v>FORÇA</v>
      </c>
      <c r="G52" s="9" t="str">
        <f t="shared" si="3"/>
        <v>Atende totalmente-Muito importante</v>
      </c>
      <c r="H52" s="10"/>
      <c r="I52" s="10"/>
      <c r="J52" s="2"/>
      <c r="K52" s="2"/>
      <c r="L52" s="2"/>
      <c r="M52" s="2"/>
      <c r="N52" s="2"/>
      <c r="O52" s="2"/>
      <c r="P52" s="2"/>
    </row>
    <row r="53" spans="1:16" ht="30" customHeight="1">
      <c r="A53" s="2"/>
      <c r="B53" s="70" t="s">
        <v>94</v>
      </c>
      <c r="C53" s="39" t="s">
        <v>41</v>
      </c>
      <c r="D53" s="40" t="s">
        <v>37</v>
      </c>
      <c r="E53" s="15">
        <f>IF(OR(C53="",D53=""),"-",VLOOKUP(G53,$L$8:$N$16,3,FALSE))</f>
        <v>8</v>
      </c>
      <c r="F53" s="16" t="str">
        <f t="shared" si="6"/>
        <v>FORÇA</v>
      </c>
      <c r="G53" s="9" t="str">
        <f t="shared" si="3"/>
        <v>Atende totalmente-Importante</v>
      </c>
      <c r="H53" s="10"/>
      <c r="I53" s="10"/>
      <c r="J53" s="2"/>
      <c r="K53" s="2"/>
      <c r="L53" s="2"/>
      <c r="M53" s="2"/>
      <c r="N53" s="2"/>
      <c r="O53" s="2"/>
      <c r="P53" s="2"/>
    </row>
    <row r="54" spans="1:16" ht="30" customHeight="1">
      <c r="A54" s="2"/>
      <c r="B54" s="70" t="s">
        <v>95</v>
      </c>
      <c r="C54" s="39" t="s">
        <v>32</v>
      </c>
      <c r="D54" s="40" t="s">
        <v>37</v>
      </c>
      <c r="E54" s="15">
        <f>IF(OR(C54="",D54=""),"-",VLOOKUP(G54,$L$8:$N$16,3,FALSE))</f>
        <v>2</v>
      </c>
      <c r="F54" s="16" t="str">
        <f t="shared" si="6"/>
        <v>FORÇA</v>
      </c>
      <c r="G54" s="9" t="str">
        <f t="shared" si="3"/>
        <v>Atende razoavelmente-Importante</v>
      </c>
      <c r="H54" s="10"/>
      <c r="I54" s="10"/>
      <c r="J54" s="2"/>
      <c r="K54" s="2"/>
      <c r="L54" s="2"/>
      <c r="M54" s="2"/>
      <c r="N54" s="2"/>
      <c r="O54" s="2"/>
      <c r="P54" s="2"/>
    </row>
    <row r="55" spans="1:16" ht="30" customHeight="1">
      <c r="A55" s="2"/>
      <c r="B55" s="70" t="s">
        <v>96</v>
      </c>
      <c r="C55" s="39" t="s">
        <v>35</v>
      </c>
      <c r="D55" s="40" t="s">
        <v>37</v>
      </c>
      <c r="E55" s="15">
        <f>IF(OR(C55="",D55=""),"-",VLOOKUP(G55,$L$8:$N$16,3,FALSE))</f>
        <v>-8</v>
      </c>
      <c r="F55" s="16" t="str">
        <f t="shared" si="6"/>
        <v>FRAQUEZA</v>
      </c>
      <c r="G55" s="9" t="str">
        <f t="shared" si="3"/>
        <v>Não atende-Importante</v>
      </c>
      <c r="H55" s="10"/>
      <c r="I55" s="10"/>
      <c r="J55" s="2"/>
      <c r="K55" s="2"/>
      <c r="L55" s="2"/>
      <c r="M55" s="2"/>
      <c r="N55" s="2"/>
      <c r="O55" s="2"/>
      <c r="P55" s="2"/>
    </row>
    <row r="56" spans="1:16" ht="30" customHeight="1">
      <c r="A56" s="2"/>
      <c r="B56" s="70" t="s">
        <v>97</v>
      </c>
      <c r="C56" s="39" t="s">
        <v>32</v>
      </c>
      <c r="D56" s="40" t="s">
        <v>37</v>
      </c>
      <c r="E56" s="15">
        <f>IF(OR(C56="",D56=""),"-",VLOOKUP(G56,$L$8:$N$16,3,FALSE))</f>
        <v>2</v>
      </c>
      <c r="F56" s="16" t="str">
        <f t="shared" si="6"/>
        <v>FORÇA</v>
      </c>
      <c r="G56" s="9" t="str">
        <f t="shared" si="3"/>
        <v>Atende razoavelmente-Importante</v>
      </c>
      <c r="H56" s="10"/>
      <c r="I56" s="10"/>
      <c r="J56" s="2"/>
      <c r="K56" s="2"/>
      <c r="L56" s="2"/>
      <c r="M56" s="2"/>
      <c r="N56" s="2"/>
      <c r="O56" s="2"/>
      <c r="P56" s="2"/>
    </row>
    <row r="57" spans="1:16" ht="30" customHeight="1">
      <c r="A57" s="2"/>
      <c r="B57" s="70" t="s">
        <v>98</v>
      </c>
      <c r="C57" s="39" t="s">
        <v>35</v>
      </c>
      <c r="D57" s="40" t="s">
        <v>33</v>
      </c>
      <c r="E57" s="15">
        <f>IF(OR(C57="",D57=""),"-",VLOOKUP(G57,$L$8:$N$16,3,FALSE))</f>
        <v>-10</v>
      </c>
      <c r="F57" s="16" t="str">
        <f t="shared" si="6"/>
        <v>FRAQUEZA</v>
      </c>
      <c r="G57" s="9" t="str">
        <f t="shared" si="3"/>
        <v>Não atende-Muito importante</v>
      </c>
      <c r="H57" s="10"/>
      <c r="I57" s="10"/>
      <c r="J57" s="2"/>
      <c r="K57" s="2"/>
      <c r="L57" s="2"/>
      <c r="M57" s="2"/>
      <c r="N57" s="2"/>
      <c r="O57" s="2"/>
      <c r="P57" s="2"/>
    </row>
    <row r="58" spans="1:16" ht="30" customHeight="1">
      <c r="A58" s="2"/>
      <c r="B58" s="70" t="s">
        <v>99</v>
      </c>
      <c r="C58" s="39" t="s">
        <v>41</v>
      </c>
      <c r="D58" s="40" t="s">
        <v>37</v>
      </c>
      <c r="E58" s="15">
        <f>IF(OR(C58="",D58=""),"-",VLOOKUP(G58,$L$8:$N$16,3,FALSE))</f>
        <v>8</v>
      </c>
      <c r="F58" s="16" t="str">
        <f t="shared" si="6"/>
        <v>FORÇA</v>
      </c>
      <c r="G58" s="9" t="str">
        <f t="shared" si="3"/>
        <v>Atende totalmente-Importante</v>
      </c>
      <c r="H58" s="10"/>
      <c r="I58" s="10"/>
      <c r="J58" s="2"/>
      <c r="K58" s="2"/>
      <c r="L58" s="2"/>
      <c r="M58" s="2"/>
      <c r="N58" s="2"/>
      <c r="O58" s="2"/>
      <c r="P58" s="2"/>
    </row>
    <row r="59" spans="1:16" ht="30" customHeight="1">
      <c r="A59" s="2"/>
      <c r="B59" s="70" t="s">
        <v>100</v>
      </c>
      <c r="C59" s="39" t="s">
        <v>32</v>
      </c>
      <c r="D59" s="40" t="s">
        <v>37</v>
      </c>
      <c r="E59" s="15">
        <f>IF(OR(C59="",D59=""),"-",VLOOKUP(G59,$L$8:$N$16,3,FALSE))</f>
        <v>2</v>
      </c>
      <c r="F59" s="16" t="str">
        <f t="shared" si="6"/>
        <v>FORÇA</v>
      </c>
      <c r="G59" s="9" t="str">
        <f t="shared" si="3"/>
        <v>Atende razoavelmente-Importante</v>
      </c>
      <c r="H59" s="10"/>
      <c r="I59" s="10"/>
      <c r="J59" s="2"/>
      <c r="K59" s="2"/>
      <c r="L59" s="2"/>
      <c r="M59" s="2"/>
      <c r="N59" s="2"/>
      <c r="O59" s="2"/>
      <c r="P59" s="2"/>
    </row>
    <row r="60" spans="1:16" ht="30" customHeight="1">
      <c r="A60" s="2"/>
      <c r="B60" s="66"/>
      <c r="C60" s="39"/>
      <c r="D60" s="40"/>
      <c r="E60" s="15" t="str">
        <f>IF(OR(C60="",D60=""),"-",VLOOKUP(G60,$L$8:$N$16,3,FALSE))</f>
        <v>-</v>
      </c>
      <c r="F60" s="16" t="str">
        <f t="shared" si="6"/>
        <v>-</v>
      </c>
      <c r="G60" s="9" t="str">
        <f t="shared" si="3"/>
        <v>-</v>
      </c>
      <c r="H60" s="10"/>
      <c r="I60" s="10"/>
      <c r="J60" s="2"/>
      <c r="K60" s="2"/>
      <c r="L60" s="2"/>
      <c r="M60" s="2"/>
      <c r="N60" s="2"/>
      <c r="O60" s="2"/>
      <c r="P60" s="2"/>
    </row>
    <row r="61" spans="1:16" ht="30" customHeight="1">
      <c r="A61" s="2"/>
      <c r="B61" s="66"/>
      <c r="C61" s="39"/>
      <c r="D61" s="40"/>
      <c r="E61" s="15" t="str">
        <f>IF(OR(C61="",D61=""),"-",VLOOKUP(G61,$L$8:$N$16,3,FALSE))</f>
        <v>-</v>
      </c>
      <c r="F61" s="16" t="str">
        <f t="shared" si="6"/>
        <v>-</v>
      </c>
      <c r="G61" s="9" t="str">
        <f t="shared" si="3"/>
        <v>-</v>
      </c>
      <c r="H61" s="10"/>
      <c r="I61" s="10"/>
      <c r="J61" s="2"/>
      <c r="K61" s="2"/>
      <c r="L61" s="2"/>
      <c r="M61" s="2"/>
      <c r="N61" s="2"/>
      <c r="O61" s="2"/>
      <c r="P61" s="2"/>
    </row>
    <row r="62" spans="1:16" ht="15.75" customHeight="1">
      <c r="A62" s="2"/>
      <c r="B62" s="45"/>
      <c r="C62" s="40"/>
      <c r="D62" s="40"/>
      <c r="E62" s="15" t="str">
        <f>IF(OR(C62="",D62=""),"-",VLOOKUP(G62,$L$8:$N$16,3,FALSE))</f>
        <v>-</v>
      </c>
      <c r="F62" s="16" t="str">
        <f t="shared" si="0"/>
        <v>-</v>
      </c>
      <c r="G62" s="9" t="str">
        <f t="shared" si="3"/>
        <v>-</v>
      </c>
      <c r="H62" s="10"/>
      <c r="I62" s="10"/>
      <c r="J62" s="2"/>
      <c r="K62" s="2"/>
      <c r="L62" s="2"/>
      <c r="M62" s="2"/>
      <c r="N62" s="2"/>
      <c r="O62" s="2"/>
      <c r="P62" s="2"/>
    </row>
    <row r="63" spans="1:16" ht="15.75" customHeight="1" thickBot="1">
      <c r="A63" s="2"/>
      <c r="B63" s="42"/>
      <c r="C63" s="26"/>
      <c r="D63" s="26"/>
      <c r="E63" s="27">
        <f>SUM(E6:E62)</f>
        <v>161</v>
      </c>
      <c r="F63" s="28"/>
      <c r="G63" s="2"/>
      <c r="H63" s="2"/>
      <c r="I63" s="2"/>
      <c r="J63" s="2"/>
      <c r="K63" s="2"/>
      <c r="L63" s="2"/>
      <c r="M63" s="2"/>
      <c r="N63" s="2"/>
      <c r="O63" s="2"/>
      <c r="P63" s="2"/>
    </row>
    <row r="64" spans="1:16" ht="15.75" customHeight="1">
      <c r="A64" s="2"/>
      <c r="B64" s="4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</row>
    <row r="65" spans="1:16" ht="15.75" customHeight="1">
      <c r="A65" s="2"/>
      <c r="B65" s="4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</row>
    <row r="66" spans="1:16" ht="15.75" customHeight="1">
      <c r="A66" s="2"/>
      <c r="B66" s="4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</row>
  </sheetData>
  <mergeCells count="1">
    <mergeCell ref="L5:P5"/>
  </mergeCells>
  <conditionalFormatting sqref="E6:E18">
    <cfRule type="cellIs" dxfId="3" priority="1" operator="lessThan">
      <formula>0</formula>
    </cfRule>
  </conditionalFormatting>
  <conditionalFormatting sqref="E6:E1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E19:E62">
    <cfRule type="cellIs" dxfId="2" priority="3" operator="lessThan">
      <formula>0</formula>
    </cfRule>
  </conditionalFormatting>
  <conditionalFormatting sqref="E19:E62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2">
    <dataValidation type="list" allowBlank="1" showErrorMessage="1" sqref="D6:D66" xr:uid="{00000000-0002-0000-0200-000000000000}">
      <formula1>$H$6:$H$8</formula1>
    </dataValidation>
    <dataValidation type="list" allowBlank="1" showErrorMessage="1" sqref="C6:C66" xr:uid="{00000000-0002-0000-0200-000001000000}">
      <formula1>$I$6:$I$8</formula1>
    </dataValidation>
  </dataValidations>
  <pageMargins left="0.511811024" right="0.511811024" top="0.78740157499999996" bottom="0.78740157499999996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A32"/>
  <sheetViews>
    <sheetView showGridLines="0" topLeftCell="A10" workbookViewId="0">
      <selection activeCell="N29" sqref="N29"/>
    </sheetView>
  </sheetViews>
  <sheetFormatPr defaultColWidth="14.42578125" defaultRowHeight="15" customHeight="1"/>
  <cols>
    <col min="1" max="1" width="5.28515625" customWidth="1"/>
    <col min="2" max="6" width="7.85546875" customWidth="1"/>
    <col min="7" max="7" width="23.5703125" customWidth="1"/>
    <col min="8" max="12" width="9.140625" customWidth="1"/>
    <col min="13" max="13" width="8" customWidth="1"/>
    <col min="14" max="14" width="13.7109375" customWidth="1"/>
    <col min="15" max="15" width="14.85546875" customWidth="1"/>
    <col min="16" max="17" width="9.140625" customWidth="1"/>
    <col min="18" max="18" width="24.85546875" hidden="1" customWidth="1"/>
    <col min="19" max="19" width="16.85546875" hidden="1" customWidth="1"/>
    <col min="20" max="20" width="12.5703125" hidden="1" customWidth="1"/>
    <col min="21" max="21" width="12.5703125" customWidth="1"/>
    <col min="22" max="22" width="9.140625" customWidth="1"/>
    <col min="23" max="23" width="29.7109375" customWidth="1"/>
    <col min="24" max="24" width="4.42578125" customWidth="1"/>
    <col min="25" max="25" width="12.7109375" customWidth="1"/>
    <col min="26" max="26" width="4.42578125" customWidth="1"/>
    <col min="27" max="27" width="15.42578125" customWidth="1"/>
  </cols>
  <sheetData>
    <row r="1" spans="2:27">
      <c r="B1" s="31"/>
      <c r="C1" s="31"/>
      <c r="D1" s="31"/>
      <c r="E1" s="31"/>
      <c r="F1" s="31"/>
      <c r="G1" s="31"/>
    </row>
    <row r="2" spans="2:27" ht="20.25">
      <c r="B2" s="64" t="s">
        <v>101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2:27">
      <c r="B3" s="31"/>
      <c r="C3" s="31"/>
      <c r="D3" s="31"/>
      <c r="E3" s="31"/>
      <c r="F3" s="31"/>
      <c r="G3" s="31"/>
    </row>
    <row r="4" spans="2:27">
      <c r="B4" s="63" t="s">
        <v>102</v>
      </c>
      <c r="C4" s="106"/>
      <c r="D4" s="106"/>
      <c r="E4" s="106"/>
      <c r="F4" s="106"/>
      <c r="G4" s="107"/>
      <c r="H4" s="63" t="s">
        <v>103</v>
      </c>
      <c r="I4" s="106"/>
      <c r="J4" s="107"/>
      <c r="K4" s="63" t="s">
        <v>26</v>
      </c>
      <c r="L4" s="106"/>
      <c r="M4" s="107"/>
      <c r="N4" s="32" t="s">
        <v>27</v>
      </c>
      <c r="O4" s="32" t="s">
        <v>28</v>
      </c>
      <c r="W4" s="60" t="s">
        <v>30</v>
      </c>
      <c r="X4" s="86"/>
      <c r="Y4" s="86"/>
      <c r="Z4" s="86"/>
      <c r="AA4" s="87"/>
    </row>
    <row r="5" spans="2:27" ht="30" customHeight="1">
      <c r="B5" s="71" t="s">
        <v>104</v>
      </c>
      <c r="C5" s="72"/>
      <c r="D5" s="72"/>
      <c r="E5" s="72"/>
      <c r="F5" s="72"/>
      <c r="G5" s="73"/>
      <c r="H5" s="62" t="s">
        <v>105</v>
      </c>
      <c r="I5" s="108"/>
      <c r="J5" s="109"/>
      <c r="K5" s="62" t="s">
        <v>33</v>
      </c>
      <c r="L5" s="108"/>
      <c r="M5" s="109"/>
      <c r="N5" s="15">
        <f t="shared" ref="N5:N28" si="0">IF(OR(H5="",K5=""),"-",VLOOKUP(R5,$W$7:$Y$15,3,FALSE))</f>
        <v>10</v>
      </c>
      <c r="O5" s="16" t="str">
        <f t="shared" ref="O5:O28" si="1">IF(N5="-","-",IF(N5&gt;0,"OPORTUNIDADE",IF(N5=0,"NEUTRO","AMEAÇA")))</f>
        <v>OPORTUNIDADE</v>
      </c>
      <c r="R5" s="22" t="str">
        <f t="shared" ref="R5:R28" si="2">CONCATENATE(K5,"-",H5)</f>
        <v>Muito importante-Favorável</v>
      </c>
      <c r="S5" s="22" t="s">
        <v>34</v>
      </c>
      <c r="T5" s="22" t="s">
        <v>106</v>
      </c>
    </row>
    <row r="6" spans="2:27" ht="30" customHeight="1">
      <c r="B6" s="71" t="s">
        <v>107</v>
      </c>
      <c r="C6" s="72"/>
      <c r="D6" s="72"/>
      <c r="E6" s="72"/>
      <c r="F6" s="72"/>
      <c r="G6" s="73"/>
      <c r="H6" s="62" t="s">
        <v>106</v>
      </c>
      <c r="I6" s="108"/>
      <c r="J6" s="109"/>
      <c r="K6" s="62" t="s">
        <v>37</v>
      </c>
      <c r="L6" s="108"/>
      <c r="M6" s="109"/>
      <c r="N6" s="15">
        <f t="shared" si="0"/>
        <v>-8</v>
      </c>
      <c r="O6" s="16" t="str">
        <f t="shared" si="1"/>
        <v>AMEAÇA</v>
      </c>
      <c r="R6" s="22" t="str">
        <f t="shared" si="2"/>
        <v>Importante-Desfavorável</v>
      </c>
      <c r="S6" s="22" t="s">
        <v>37</v>
      </c>
      <c r="T6" s="22" t="s">
        <v>108</v>
      </c>
      <c r="W6" s="36" t="s">
        <v>38</v>
      </c>
      <c r="X6" s="37"/>
      <c r="Y6" s="36" t="s">
        <v>27</v>
      </c>
      <c r="Z6" s="37"/>
      <c r="AA6" s="36" t="s">
        <v>39</v>
      </c>
    </row>
    <row r="7" spans="2:27" ht="30" customHeight="1">
      <c r="B7" s="71" t="s">
        <v>109</v>
      </c>
      <c r="C7" s="72"/>
      <c r="D7" s="72"/>
      <c r="E7" s="72"/>
      <c r="F7" s="72"/>
      <c r="G7" s="73"/>
      <c r="H7" s="62" t="s">
        <v>106</v>
      </c>
      <c r="I7" s="108"/>
      <c r="J7" s="109"/>
      <c r="K7" s="62" t="s">
        <v>37</v>
      </c>
      <c r="L7" s="108"/>
      <c r="M7" s="109"/>
      <c r="N7" s="15">
        <f t="shared" si="0"/>
        <v>-8</v>
      </c>
      <c r="O7" s="16" t="str">
        <f t="shared" si="1"/>
        <v>AMEAÇA</v>
      </c>
      <c r="R7" s="22" t="str">
        <f t="shared" si="2"/>
        <v>Importante-Desfavorável</v>
      </c>
      <c r="S7" s="22" t="s">
        <v>110</v>
      </c>
      <c r="T7" s="22" t="s">
        <v>105</v>
      </c>
      <c r="W7" s="30" t="str">
        <f>CONCATENATE(S5,"-",T5)</f>
        <v>Insignificante-Desfavorável</v>
      </c>
      <c r="Y7" s="19">
        <v>0</v>
      </c>
      <c r="AA7" s="30" t="str">
        <f t="shared" ref="AA7:AA15" si="3">IF(Y7&lt;0,"AMEAÇA",IF(Y7=0,"NEUTRO","OPORTUNIDADE"))</f>
        <v>NEUTRO</v>
      </c>
    </row>
    <row r="8" spans="2:27" ht="30" customHeight="1">
      <c r="B8" s="71" t="s">
        <v>111</v>
      </c>
      <c r="C8" s="72"/>
      <c r="D8" s="72"/>
      <c r="E8" s="72"/>
      <c r="F8" s="72"/>
      <c r="G8" s="73"/>
      <c r="H8" s="62" t="s">
        <v>106</v>
      </c>
      <c r="I8" s="108"/>
      <c r="J8" s="109"/>
      <c r="K8" s="62" t="s">
        <v>37</v>
      </c>
      <c r="L8" s="108"/>
      <c r="M8" s="109"/>
      <c r="N8" s="15">
        <f t="shared" si="0"/>
        <v>-8</v>
      </c>
      <c r="O8" s="16" t="str">
        <f t="shared" si="1"/>
        <v>AMEAÇA</v>
      </c>
      <c r="R8" s="22" t="str">
        <f t="shared" si="2"/>
        <v>Importante-Desfavorável</v>
      </c>
      <c r="S8" s="22"/>
      <c r="T8" s="22"/>
      <c r="W8" s="20" t="str">
        <f t="shared" ref="W8:W9" si="4">CONCATENATE($S$5,"-",T6)</f>
        <v>Insignificante-Neutro</v>
      </c>
      <c r="Y8" s="21">
        <v>0</v>
      </c>
      <c r="AA8" s="20" t="str">
        <f t="shared" si="3"/>
        <v>NEUTRO</v>
      </c>
    </row>
    <row r="9" spans="2:27" ht="30" customHeight="1">
      <c r="B9" s="71" t="s">
        <v>112</v>
      </c>
      <c r="C9" s="72"/>
      <c r="D9" s="72"/>
      <c r="E9" s="72"/>
      <c r="F9" s="72"/>
      <c r="G9" s="73"/>
      <c r="H9" s="62" t="s">
        <v>106</v>
      </c>
      <c r="I9" s="108"/>
      <c r="J9" s="109"/>
      <c r="K9" s="62" t="s">
        <v>37</v>
      </c>
      <c r="L9" s="108"/>
      <c r="M9" s="109"/>
      <c r="N9" s="15">
        <f t="shared" si="0"/>
        <v>-8</v>
      </c>
      <c r="O9" s="16" t="str">
        <f t="shared" si="1"/>
        <v>AMEAÇA</v>
      </c>
      <c r="R9" s="22" t="str">
        <f t="shared" si="2"/>
        <v>Importante-Desfavorável</v>
      </c>
      <c r="S9" s="22"/>
      <c r="T9" s="22"/>
      <c r="W9" s="20" t="str">
        <f t="shared" si="4"/>
        <v>Insignificante-Favorável</v>
      </c>
      <c r="Y9" s="21">
        <v>0</v>
      </c>
      <c r="AA9" s="20" t="str">
        <f t="shared" si="3"/>
        <v>NEUTRO</v>
      </c>
    </row>
    <row r="10" spans="2:27" ht="30" customHeight="1">
      <c r="B10" s="71" t="s">
        <v>113</v>
      </c>
      <c r="C10" s="72"/>
      <c r="D10" s="72"/>
      <c r="E10" s="72"/>
      <c r="F10" s="72"/>
      <c r="G10" s="73"/>
      <c r="H10" s="62" t="s">
        <v>106</v>
      </c>
      <c r="I10" s="108"/>
      <c r="J10" s="109"/>
      <c r="K10" s="62" t="s">
        <v>37</v>
      </c>
      <c r="L10" s="108"/>
      <c r="M10" s="109"/>
      <c r="N10" s="15">
        <f t="shared" si="0"/>
        <v>-8</v>
      </c>
      <c r="O10" s="16" t="str">
        <f t="shared" si="1"/>
        <v>AMEAÇA</v>
      </c>
      <c r="R10" s="22" t="str">
        <f t="shared" si="2"/>
        <v>Importante-Desfavorável</v>
      </c>
      <c r="S10" s="22"/>
      <c r="T10" s="22"/>
      <c r="W10" s="20" t="str">
        <f t="shared" ref="W10:W12" si="5">CONCATENATE($S$6,"-",T5)</f>
        <v>Importante-Desfavorável</v>
      </c>
      <c r="Y10" s="21">
        <v>-8</v>
      </c>
      <c r="AA10" s="20" t="str">
        <f t="shared" si="3"/>
        <v>AMEAÇA</v>
      </c>
    </row>
    <row r="11" spans="2:27" ht="30" customHeight="1">
      <c r="B11" s="71" t="s">
        <v>114</v>
      </c>
      <c r="C11" s="72"/>
      <c r="D11" s="72"/>
      <c r="E11" s="72"/>
      <c r="F11" s="72"/>
      <c r="G11" s="73"/>
      <c r="H11" s="62" t="s">
        <v>105</v>
      </c>
      <c r="I11" s="108"/>
      <c r="J11" s="109"/>
      <c r="K11" s="62" t="s">
        <v>37</v>
      </c>
      <c r="L11" s="108"/>
      <c r="M11" s="109"/>
      <c r="N11" s="15">
        <f t="shared" si="0"/>
        <v>8</v>
      </c>
      <c r="O11" s="16" t="str">
        <f t="shared" si="1"/>
        <v>OPORTUNIDADE</v>
      </c>
      <c r="R11" s="22" t="str">
        <f t="shared" si="2"/>
        <v>Importante-Favorável</v>
      </c>
      <c r="S11" s="22"/>
      <c r="T11" s="22"/>
      <c r="W11" s="20" t="str">
        <f t="shared" si="5"/>
        <v>Importante-Neutro</v>
      </c>
      <c r="Y11" s="21">
        <v>-2</v>
      </c>
      <c r="AA11" s="20" t="str">
        <f t="shared" si="3"/>
        <v>AMEAÇA</v>
      </c>
    </row>
    <row r="12" spans="2:27" ht="15.75">
      <c r="B12" s="61"/>
      <c r="C12" s="108"/>
      <c r="D12" s="108"/>
      <c r="E12" s="108"/>
      <c r="F12" s="108"/>
      <c r="G12" s="109"/>
      <c r="H12" s="62"/>
      <c r="I12" s="108"/>
      <c r="J12" s="109"/>
      <c r="K12" s="62"/>
      <c r="L12" s="108"/>
      <c r="M12" s="109"/>
      <c r="N12" s="15" t="str">
        <f t="shared" si="0"/>
        <v>-</v>
      </c>
      <c r="O12" s="16" t="str">
        <f t="shared" si="1"/>
        <v>-</v>
      </c>
      <c r="R12" s="22" t="str">
        <f t="shared" si="2"/>
        <v>-</v>
      </c>
      <c r="S12" s="22"/>
      <c r="T12" s="22"/>
      <c r="W12" s="20" t="str">
        <f t="shared" si="5"/>
        <v>Importante-Favorável</v>
      </c>
      <c r="Y12" s="21">
        <v>8</v>
      </c>
      <c r="AA12" s="20" t="str">
        <f t="shared" si="3"/>
        <v>OPORTUNIDADE</v>
      </c>
    </row>
    <row r="13" spans="2:27" ht="15.75">
      <c r="B13" s="61"/>
      <c r="C13" s="108"/>
      <c r="D13" s="108"/>
      <c r="E13" s="108"/>
      <c r="F13" s="108"/>
      <c r="G13" s="109"/>
      <c r="H13" s="62"/>
      <c r="I13" s="108"/>
      <c r="J13" s="109"/>
      <c r="K13" s="62"/>
      <c r="L13" s="108"/>
      <c r="M13" s="109"/>
      <c r="N13" s="15" t="str">
        <f t="shared" si="0"/>
        <v>-</v>
      </c>
      <c r="O13" s="16" t="str">
        <f t="shared" si="1"/>
        <v>-</v>
      </c>
      <c r="R13" s="22" t="str">
        <f t="shared" si="2"/>
        <v>-</v>
      </c>
      <c r="S13" s="22"/>
      <c r="T13" s="22"/>
      <c r="W13" s="20" t="str">
        <f t="shared" ref="W13:W15" si="6">CONCATENATE($S$7,"-",T5)</f>
        <v>Muito Importante-Desfavorável</v>
      </c>
      <c r="Y13" s="21">
        <v>-10</v>
      </c>
      <c r="AA13" s="20" t="str">
        <f t="shared" si="3"/>
        <v>AMEAÇA</v>
      </c>
    </row>
    <row r="14" spans="2:27" ht="15.75">
      <c r="B14" s="61"/>
      <c r="C14" s="108"/>
      <c r="D14" s="108"/>
      <c r="E14" s="108"/>
      <c r="F14" s="108"/>
      <c r="G14" s="109"/>
      <c r="H14" s="62"/>
      <c r="I14" s="108"/>
      <c r="J14" s="109"/>
      <c r="K14" s="62"/>
      <c r="L14" s="108"/>
      <c r="M14" s="109"/>
      <c r="N14" s="15" t="str">
        <f t="shared" si="0"/>
        <v>-</v>
      </c>
      <c r="O14" s="16" t="str">
        <f t="shared" si="1"/>
        <v>-</v>
      </c>
      <c r="R14" s="22" t="str">
        <f t="shared" si="2"/>
        <v>-</v>
      </c>
      <c r="S14" s="22"/>
      <c r="T14" s="22"/>
      <c r="W14" s="20" t="str">
        <f t="shared" si="6"/>
        <v>Muito Importante-Neutro</v>
      </c>
      <c r="Y14" s="21">
        <v>-4</v>
      </c>
      <c r="AA14" s="20" t="str">
        <f t="shared" si="3"/>
        <v>AMEAÇA</v>
      </c>
    </row>
    <row r="15" spans="2:27" ht="15.75">
      <c r="B15" s="61"/>
      <c r="C15" s="108"/>
      <c r="D15" s="108"/>
      <c r="E15" s="108"/>
      <c r="F15" s="108"/>
      <c r="G15" s="109"/>
      <c r="H15" s="62"/>
      <c r="I15" s="108"/>
      <c r="J15" s="109"/>
      <c r="K15" s="62"/>
      <c r="L15" s="108"/>
      <c r="M15" s="109"/>
      <c r="N15" s="15" t="str">
        <f t="shared" si="0"/>
        <v>-</v>
      </c>
      <c r="O15" s="16" t="str">
        <f t="shared" si="1"/>
        <v>-</v>
      </c>
      <c r="R15" s="22" t="str">
        <f t="shared" si="2"/>
        <v>-</v>
      </c>
      <c r="S15" s="22"/>
      <c r="T15" s="22"/>
      <c r="W15" s="24" t="str">
        <f t="shared" si="6"/>
        <v>Muito Importante-Favorável</v>
      </c>
      <c r="Y15" s="25">
        <v>10</v>
      </c>
      <c r="AA15" s="24" t="str">
        <f t="shared" si="3"/>
        <v>OPORTUNIDADE</v>
      </c>
    </row>
    <row r="16" spans="2:27" ht="15.75">
      <c r="B16" s="61"/>
      <c r="C16" s="108"/>
      <c r="D16" s="108"/>
      <c r="E16" s="108"/>
      <c r="F16" s="108"/>
      <c r="G16" s="109"/>
      <c r="H16" s="62"/>
      <c r="I16" s="108"/>
      <c r="J16" s="109"/>
      <c r="K16" s="62"/>
      <c r="L16" s="108"/>
      <c r="M16" s="109"/>
      <c r="N16" s="15" t="str">
        <f t="shared" si="0"/>
        <v>-</v>
      </c>
      <c r="O16" s="16" t="str">
        <f t="shared" si="1"/>
        <v>-</v>
      </c>
      <c r="R16" s="22" t="str">
        <f t="shared" si="2"/>
        <v>-</v>
      </c>
      <c r="S16" s="22"/>
      <c r="T16" s="22"/>
    </row>
    <row r="17" spans="2:20" ht="15.75">
      <c r="B17" s="61"/>
      <c r="C17" s="108"/>
      <c r="D17" s="108"/>
      <c r="E17" s="108"/>
      <c r="F17" s="108"/>
      <c r="G17" s="109"/>
      <c r="H17" s="62"/>
      <c r="I17" s="108"/>
      <c r="J17" s="109"/>
      <c r="K17" s="62"/>
      <c r="L17" s="108"/>
      <c r="M17" s="109"/>
      <c r="N17" s="15" t="str">
        <f t="shared" si="0"/>
        <v>-</v>
      </c>
      <c r="O17" s="16" t="str">
        <f t="shared" si="1"/>
        <v>-</v>
      </c>
      <c r="R17" s="22" t="str">
        <f t="shared" si="2"/>
        <v>-</v>
      </c>
      <c r="S17" s="22"/>
      <c r="T17" s="22"/>
    </row>
    <row r="18" spans="2:20" ht="15.75">
      <c r="B18" s="61"/>
      <c r="C18" s="108"/>
      <c r="D18" s="108"/>
      <c r="E18" s="108"/>
      <c r="F18" s="108"/>
      <c r="G18" s="109"/>
      <c r="H18" s="62"/>
      <c r="I18" s="108"/>
      <c r="J18" s="109"/>
      <c r="K18" s="62"/>
      <c r="L18" s="108"/>
      <c r="M18" s="109"/>
      <c r="N18" s="15" t="str">
        <f t="shared" si="0"/>
        <v>-</v>
      </c>
      <c r="O18" s="16" t="str">
        <f t="shared" si="1"/>
        <v>-</v>
      </c>
      <c r="R18" s="22" t="str">
        <f t="shared" si="2"/>
        <v>-</v>
      </c>
      <c r="S18" s="22"/>
      <c r="T18" s="22"/>
    </row>
    <row r="19" spans="2:20" ht="15.75">
      <c r="B19" s="61"/>
      <c r="C19" s="108"/>
      <c r="D19" s="108"/>
      <c r="E19" s="108"/>
      <c r="F19" s="108"/>
      <c r="G19" s="109"/>
      <c r="H19" s="62"/>
      <c r="I19" s="108"/>
      <c r="J19" s="109"/>
      <c r="K19" s="62"/>
      <c r="L19" s="108"/>
      <c r="M19" s="109"/>
      <c r="N19" s="15" t="str">
        <f t="shared" si="0"/>
        <v>-</v>
      </c>
      <c r="O19" s="16" t="str">
        <f t="shared" si="1"/>
        <v>-</v>
      </c>
      <c r="R19" s="22" t="str">
        <f t="shared" si="2"/>
        <v>-</v>
      </c>
      <c r="S19" s="22"/>
      <c r="T19" s="22"/>
    </row>
    <row r="20" spans="2:20" ht="15.75">
      <c r="B20" s="61"/>
      <c r="C20" s="108"/>
      <c r="D20" s="108"/>
      <c r="E20" s="108"/>
      <c r="F20" s="108"/>
      <c r="G20" s="109"/>
      <c r="H20" s="62"/>
      <c r="I20" s="108"/>
      <c r="J20" s="109"/>
      <c r="K20" s="62"/>
      <c r="L20" s="108"/>
      <c r="M20" s="109"/>
      <c r="N20" s="15" t="str">
        <f t="shared" si="0"/>
        <v>-</v>
      </c>
      <c r="O20" s="16" t="str">
        <f t="shared" si="1"/>
        <v>-</v>
      </c>
      <c r="R20" s="22" t="str">
        <f t="shared" si="2"/>
        <v>-</v>
      </c>
      <c r="S20" s="22"/>
      <c r="T20" s="22"/>
    </row>
    <row r="21" spans="2:20" ht="15.75">
      <c r="B21" s="61"/>
      <c r="C21" s="108"/>
      <c r="D21" s="108"/>
      <c r="E21" s="108"/>
      <c r="F21" s="108"/>
      <c r="G21" s="109"/>
      <c r="H21" s="62"/>
      <c r="I21" s="108"/>
      <c r="J21" s="109"/>
      <c r="K21" s="62"/>
      <c r="L21" s="108"/>
      <c r="M21" s="109"/>
      <c r="N21" s="15" t="str">
        <f t="shared" si="0"/>
        <v>-</v>
      </c>
      <c r="O21" s="16" t="str">
        <f t="shared" si="1"/>
        <v>-</v>
      </c>
      <c r="R21" s="22" t="str">
        <f t="shared" si="2"/>
        <v>-</v>
      </c>
      <c r="S21" s="22"/>
      <c r="T21" s="22"/>
    </row>
    <row r="22" spans="2:20" ht="15.75" customHeight="1">
      <c r="B22" s="61"/>
      <c r="C22" s="108"/>
      <c r="D22" s="108"/>
      <c r="E22" s="108"/>
      <c r="F22" s="108"/>
      <c r="G22" s="109"/>
      <c r="H22" s="62"/>
      <c r="I22" s="108"/>
      <c r="J22" s="109"/>
      <c r="K22" s="62"/>
      <c r="L22" s="108"/>
      <c r="M22" s="109"/>
      <c r="N22" s="15" t="str">
        <f t="shared" si="0"/>
        <v>-</v>
      </c>
      <c r="O22" s="16" t="str">
        <f t="shared" si="1"/>
        <v>-</v>
      </c>
      <c r="R22" s="22" t="str">
        <f t="shared" si="2"/>
        <v>-</v>
      </c>
      <c r="S22" s="22"/>
      <c r="T22" s="22"/>
    </row>
    <row r="23" spans="2:20" ht="15.75" customHeight="1">
      <c r="B23" s="61"/>
      <c r="C23" s="108"/>
      <c r="D23" s="108"/>
      <c r="E23" s="108"/>
      <c r="F23" s="108"/>
      <c r="G23" s="109"/>
      <c r="H23" s="62"/>
      <c r="I23" s="108"/>
      <c r="J23" s="109"/>
      <c r="K23" s="62"/>
      <c r="L23" s="108"/>
      <c r="M23" s="109"/>
      <c r="N23" s="15" t="str">
        <f t="shared" si="0"/>
        <v>-</v>
      </c>
      <c r="O23" s="16" t="str">
        <f t="shared" si="1"/>
        <v>-</v>
      </c>
      <c r="R23" s="22" t="str">
        <f t="shared" si="2"/>
        <v>-</v>
      </c>
      <c r="S23" s="22"/>
      <c r="T23" s="22"/>
    </row>
    <row r="24" spans="2:20" ht="15.75" customHeight="1">
      <c r="B24" s="61"/>
      <c r="C24" s="108"/>
      <c r="D24" s="108"/>
      <c r="E24" s="108"/>
      <c r="F24" s="108"/>
      <c r="G24" s="109"/>
      <c r="H24" s="62"/>
      <c r="I24" s="108"/>
      <c r="J24" s="109"/>
      <c r="K24" s="62"/>
      <c r="L24" s="108"/>
      <c r="M24" s="109"/>
      <c r="N24" s="15" t="str">
        <f t="shared" si="0"/>
        <v>-</v>
      </c>
      <c r="O24" s="16" t="str">
        <f t="shared" si="1"/>
        <v>-</v>
      </c>
      <c r="R24" s="22" t="str">
        <f t="shared" si="2"/>
        <v>-</v>
      </c>
      <c r="S24" s="22"/>
      <c r="T24" s="22"/>
    </row>
    <row r="25" spans="2:20" ht="15.75" customHeight="1">
      <c r="B25" s="61"/>
      <c r="C25" s="108"/>
      <c r="D25" s="108"/>
      <c r="E25" s="108"/>
      <c r="F25" s="108"/>
      <c r="G25" s="109"/>
      <c r="H25" s="62"/>
      <c r="I25" s="108"/>
      <c r="J25" s="109"/>
      <c r="K25" s="62"/>
      <c r="L25" s="108"/>
      <c r="M25" s="109"/>
      <c r="N25" s="15" t="str">
        <f t="shared" si="0"/>
        <v>-</v>
      </c>
      <c r="O25" s="16" t="str">
        <f t="shared" si="1"/>
        <v>-</v>
      </c>
      <c r="R25" s="22" t="str">
        <f t="shared" si="2"/>
        <v>-</v>
      </c>
      <c r="S25" s="22"/>
      <c r="T25" s="22"/>
    </row>
    <row r="26" spans="2:20" ht="15.75" customHeight="1">
      <c r="B26" s="61"/>
      <c r="C26" s="108"/>
      <c r="D26" s="108"/>
      <c r="E26" s="108"/>
      <c r="F26" s="108"/>
      <c r="G26" s="109"/>
      <c r="H26" s="62"/>
      <c r="I26" s="108"/>
      <c r="J26" s="109"/>
      <c r="K26" s="62"/>
      <c r="L26" s="108"/>
      <c r="M26" s="109"/>
      <c r="N26" s="15" t="str">
        <f t="shared" si="0"/>
        <v>-</v>
      </c>
      <c r="O26" s="16" t="str">
        <f t="shared" si="1"/>
        <v>-</v>
      </c>
      <c r="R26" s="22" t="str">
        <f t="shared" si="2"/>
        <v>-</v>
      </c>
      <c r="S26" s="22"/>
      <c r="T26" s="22"/>
    </row>
    <row r="27" spans="2:20" ht="15.75" customHeight="1">
      <c r="B27" s="61"/>
      <c r="C27" s="108"/>
      <c r="D27" s="108"/>
      <c r="E27" s="108"/>
      <c r="F27" s="108"/>
      <c r="G27" s="109"/>
      <c r="H27" s="62"/>
      <c r="I27" s="108"/>
      <c r="J27" s="109"/>
      <c r="K27" s="62"/>
      <c r="L27" s="108"/>
      <c r="M27" s="109"/>
      <c r="N27" s="15" t="str">
        <f t="shared" si="0"/>
        <v>-</v>
      </c>
      <c r="O27" s="16" t="str">
        <f t="shared" si="1"/>
        <v>-</v>
      </c>
      <c r="R27" s="22" t="str">
        <f t="shared" si="2"/>
        <v>-</v>
      </c>
      <c r="S27" s="22"/>
      <c r="T27" s="22"/>
    </row>
    <row r="28" spans="2:20" ht="15.75" customHeight="1">
      <c r="B28" s="61"/>
      <c r="C28" s="108"/>
      <c r="D28" s="108"/>
      <c r="E28" s="108"/>
      <c r="F28" s="108"/>
      <c r="G28" s="109"/>
      <c r="H28" s="62"/>
      <c r="I28" s="108"/>
      <c r="J28" s="109"/>
      <c r="K28" s="62"/>
      <c r="L28" s="108"/>
      <c r="M28" s="109"/>
      <c r="N28" s="15" t="str">
        <f t="shared" si="0"/>
        <v>-</v>
      </c>
      <c r="O28" s="16" t="str">
        <f t="shared" si="1"/>
        <v>-</v>
      </c>
      <c r="R28" s="22" t="str">
        <f t="shared" si="2"/>
        <v>-</v>
      </c>
      <c r="S28" s="22"/>
      <c r="T28" s="22"/>
    </row>
    <row r="29" spans="2:20" ht="15.75" customHeight="1">
      <c r="B29" s="31"/>
      <c r="C29" s="31"/>
      <c r="D29" s="31"/>
      <c r="E29" s="31"/>
      <c r="F29" s="31"/>
      <c r="G29" s="31"/>
      <c r="H29" s="29"/>
      <c r="I29" s="29"/>
      <c r="J29" s="29"/>
      <c r="K29" s="29"/>
      <c r="L29" s="29"/>
      <c r="M29" s="29"/>
      <c r="N29" s="27">
        <f>SUM(N5:N18)</f>
        <v>-22</v>
      </c>
      <c r="O29" s="28"/>
    </row>
    <row r="30" spans="2:20" ht="15.75" customHeight="1">
      <c r="B30" s="31"/>
      <c r="C30" s="31"/>
      <c r="D30" s="31"/>
      <c r="E30" s="31"/>
      <c r="F30" s="31"/>
      <c r="G30" s="31"/>
    </row>
    <row r="31" spans="2:20" ht="15.75" customHeight="1">
      <c r="B31" s="31"/>
      <c r="C31" s="31"/>
      <c r="D31" s="31"/>
      <c r="E31" s="31"/>
      <c r="F31" s="31"/>
      <c r="G31" s="31"/>
    </row>
    <row r="32" spans="2:20" ht="15.75" customHeight="1">
      <c r="B32" s="31"/>
      <c r="C32" s="31"/>
      <c r="D32" s="31"/>
      <c r="E32" s="31"/>
      <c r="F32" s="31"/>
      <c r="G32" s="31"/>
    </row>
  </sheetData>
  <mergeCells count="77">
    <mergeCell ref="K20:M20"/>
    <mergeCell ref="H17:J17"/>
    <mergeCell ref="K19:M19"/>
    <mergeCell ref="K18:M18"/>
    <mergeCell ref="H16:J16"/>
    <mergeCell ref="B25:G25"/>
    <mergeCell ref="B20:G20"/>
    <mergeCell ref="K22:M22"/>
    <mergeCell ref="K21:M21"/>
    <mergeCell ref="B2:O2"/>
    <mergeCell ref="K10:M10"/>
    <mergeCell ref="K11:M11"/>
    <mergeCell ref="B14:G14"/>
    <mergeCell ref="H14:J14"/>
    <mergeCell ref="K8:M8"/>
    <mergeCell ref="K7:M7"/>
    <mergeCell ref="K14:M14"/>
    <mergeCell ref="K16:M16"/>
    <mergeCell ref="K17:M17"/>
    <mergeCell ref="K24:M24"/>
    <mergeCell ref="K23:M23"/>
    <mergeCell ref="H24:J24"/>
    <mergeCell ref="B18:G18"/>
    <mergeCell ref="H18:J18"/>
    <mergeCell ref="B19:G19"/>
    <mergeCell ref="H19:J19"/>
    <mergeCell ref="B24:G24"/>
    <mergeCell ref="H20:J20"/>
    <mergeCell ref="H26:J26"/>
    <mergeCell ref="H27:J27"/>
    <mergeCell ref="H25:J25"/>
    <mergeCell ref="K28:M28"/>
    <mergeCell ref="K27:M27"/>
    <mergeCell ref="H28:J28"/>
    <mergeCell ref="K25:M25"/>
    <mergeCell ref="B26:G26"/>
    <mergeCell ref="B28:G28"/>
    <mergeCell ref="B27:G27"/>
    <mergeCell ref="K26:M26"/>
    <mergeCell ref="W4:AA4"/>
    <mergeCell ref="H4:J4"/>
    <mergeCell ref="K4:M4"/>
    <mergeCell ref="K5:M5"/>
    <mergeCell ref="K6:M6"/>
    <mergeCell ref="B4:G4"/>
    <mergeCell ref="B11:G11"/>
    <mergeCell ref="H11:J11"/>
    <mergeCell ref="H9:J9"/>
    <mergeCell ref="K9:M9"/>
    <mergeCell ref="H8:J8"/>
    <mergeCell ref="H10:J10"/>
    <mergeCell ref="K15:M15"/>
    <mergeCell ref="B5:G5"/>
    <mergeCell ref="B6:G6"/>
    <mergeCell ref="B12:G12"/>
    <mergeCell ref="H12:J12"/>
    <mergeCell ref="B13:G13"/>
    <mergeCell ref="H13:J13"/>
    <mergeCell ref="K13:M13"/>
    <mergeCell ref="K12:M12"/>
    <mergeCell ref="H5:J5"/>
    <mergeCell ref="H7:J7"/>
    <mergeCell ref="H6:J6"/>
    <mergeCell ref="B7:G7"/>
    <mergeCell ref="B8:G8"/>
    <mergeCell ref="B10:G10"/>
    <mergeCell ref="B9:G9"/>
    <mergeCell ref="B16:G16"/>
    <mergeCell ref="B15:G15"/>
    <mergeCell ref="H15:J15"/>
    <mergeCell ref="B17:G17"/>
    <mergeCell ref="B23:G23"/>
    <mergeCell ref="H23:J23"/>
    <mergeCell ref="H22:J22"/>
    <mergeCell ref="B21:G21"/>
    <mergeCell ref="H21:J21"/>
    <mergeCell ref="B22:G22"/>
  </mergeCells>
  <conditionalFormatting sqref="N5:N15">
    <cfRule type="cellIs" dxfId="1" priority="1" operator="lessThan">
      <formula>0</formula>
    </cfRule>
  </conditionalFormatting>
  <conditionalFormatting sqref="N5:N1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6:N28">
    <cfRule type="cellIs" dxfId="0" priority="3" operator="lessThan">
      <formula>0</formula>
    </cfRule>
  </conditionalFormatting>
  <conditionalFormatting sqref="N16:N2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2">
    <dataValidation type="list" allowBlank="1" showErrorMessage="1" sqref="H5:H28" xr:uid="{00000000-0002-0000-0300-000000000000}">
      <formula1>$T$5:$T$7</formula1>
    </dataValidation>
    <dataValidation type="list" allowBlank="1" showErrorMessage="1" sqref="K5:K28" xr:uid="{00000000-0002-0000-0300-000001000000}">
      <formula1>$S$5:$S$7</formula1>
    </dataValidation>
  </dataValidations>
  <pageMargins left="0.511811024" right="0.511811024" top="0.78740157499999996" bottom="0.78740157499999996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R27"/>
  <sheetViews>
    <sheetView showGridLines="0" workbookViewId="0">
      <selection activeCell="J28" sqref="J28"/>
    </sheetView>
  </sheetViews>
  <sheetFormatPr defaultColWidth="14.42578125" defaultRowHeight="15" customHeight="1"/>
  <cols>
    <col min="1" max="1" width="5.42578125" customWidth="1"/>
    <col min="2" max="16" width="9.140625" customWidth="1"/>
    <col min="17" max="17" width="15.42578125" customWidth="1"/>
    <col min="18" max="18" width="9.140625" customWidth="1"/>
    <col min="19" max="19" width="7.42578125" customWidth="1"/>
  </cols>
  <sheetData>
    <row r="2" spans="17:18">
      <c r="Q2" s="16" t="s">
        <v>115</v>
      </c>
      <c r="R2" s="16" t="s">
        <v>116</v>
      </c>
    </row>
    <row r="4" spans="17:18">
      <c r="Q4" s="22" t="s">
        <v>117</v>
      </c>
      <c r="R4" s="22">
        <f>SUMIF('Fatores Internos'!$E$6:$E$62,"&gt;0")</f>
        <v>273</v>
      </c>
    </row>
    <row r="5" spans="17:18">
      <c r="Q5" s="22" t="s">
        <v>118</v>
      </c>
      <c r="R5" s="22">
        <f>SUMIF('Fatores Externos'!$N$5:$N$28,"&gt;0")</f>
        <v>18</v>
      </c>
    </row>
    <row r="6" spans="17:18">
      <c r="Q6" s="22" t="s">
        <v>119</v>
      </c>
      <c r="R6" s="22">
        <f>ABS(SUMIF('Fatores Internos'!$E$6:$E$62,"&lt;0"))</f>
        <v>112</v>
      </c>
    </row>
    <row r="7" spans="17:18">
      <c r="Q7" s="22" t="s">
        <v>120</v>
      </c>
      <c r="R7" s="22">
        <f>ABS(SUMIF('Fatores Externos'!$N$5:$N$28,"&lt;0"))</f>
        <v>40</v>
      </c>
    </row>
    <row r="20" spans="2:3" ht="15.75" customHeight="1"/>
    <row r="21" spans="2:3" ht="15.75" customHeight="1"/>
    <row r="22" spans="2:3" ht="15.75" customHeight="1"/>
    <row r="23" spans="2:3" ht="15.75" customHeight="1"/>
    <row r="24" spans="2:3" ht="15.75" customHeight="1"/>
    <row r="25" spans="2:3" ht="15.75" customHeight="1"/>
    <row r="27" spans="2:3" ht="15" customHeight="1">
      <c r="B27" t="s">
        <v>121</v>
      </c>
      <c r="C27" t="s">
        <v>122</v>
      </c>
    </row>
  </sheetData>
  <pageMargins left="0.511811024" right="0.511811024" top="0.78740157499999996" bottom="0.78740157499999996" header="0" footer="0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4D25317A6563E47A7388D67D2D8FBDD" ma:contentTypeVersion="12" ma:contentTypeDescription="Crie um novo documento." ma:contentTypeScope="" ma:versionID="7686d5b87a4b009ff4c4b117a5b3720a">
  <xsd:schema xmlns:xsd="http://www.w3.org/2001/XMLSchema" xmlns:xs="http://www.w3.org/2001/XMLSchema" xmlns:p="http://schemas.microsoft.com/office/2006/metadata/properties" xmlns:ns2="b01b3f48-e6f8-48ae-bd26-1ce552eb53c8" xmlns:ns3="a2a539f4-b50f-42f3-b2a4-1a53eefd05ed" targetNamespace="http://schemas.microsoft.com/office/2006/metadata/properties" ma:root="true" ma:fieldsID="f1b71741a7d54abc8f08567d9f84a0ec" ns2:_="" ns3:_="">
    <xsd:import namespace="b01b3f48-e6f8-48ae-bd26-1ce552eb53c8"/>
    <xsd:import namespace="a2a539f4-b50f-42f3-b2a4-1a53eefd05e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1b3f48-e6f8-48ae-bd26-1ce552eb53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f329f067-9640-44d5-8564-a72189d132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a539f4-b50f-42f3-b2a4-1a53eefd05e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6f0ec10-0299-4a33-83fa-b63510549010}" ma:internalName="TaxCatchAll" ma:showField="CatchAllData" ma:web="a2a539f4-b50f-42f3-b2a4-1a53eefd05e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2a539f4-b50f-42f3-b2a4-1a53eefd05ed" xsi:nil="true"/>
    <lcf76f155ced4ddcb4097134ff3c332f xmlns="b01b3f48-e6f8-48ae-bd26-1ce552eb53c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A308C64-54CA-4DC2-B3CF-2FE61912DF13}"/>
</file>

<file path=customXml/itemProps2.xml><?xml version="1.0" encoding="utf-8"?>
<ds:datastoreItem xmlns:ds="http://schemas.openxmlformats.org/officeDocument/2006/customXml" ds:itemID="{816A592C-BC1A-47B9-B809-BD64FDDADA11}"/>
</file>

<file path=customXml/itemProps3.xml><?xml version="1.0" encoding="utf-8"?>
<ds:datastoreItem xmlns:ds="http://schemas.openxmlformats.org/officeDocument/2006/customXml" ds:itemID="{87BB9689-9CAD-45C1-A2C6-1AC89D027E0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ROSILANE PONTES BERNARD</dc:creator>
  <cp:keywords/>
  <dc:description/>
  <cp:lastModifiedBy>DAYANE DORNELLES</cp:lastModifiedBy>
  <cp:revision/>
  <dcterms:created xsi:type="dcterms:W3CDTF">2024-09-10T18:09:48Z</dcterms:created>
  <dcterms:modified xsi:type="dcterms:W3CDTF">2025-03-11T18:43:04Z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0x01010064D25317A6563E47A7388D67D2D8FBDD</vt:lpwstr>
  </property>
  <property fmtid="{D5CDD505-2E9C-101B-9397-08002B2CF9AE}" pid="3" name="MediaServiceImageTags">
    <vt:lpwstr/>
  </property>
</Properties>
</file>